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360" yWindow="45" windowWidth="18420" windowHeight="11640" tabRatio="722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Флак" sheetId="8" state="hidden" r:id="rId8"/>
    <sheet name="Spravochnik" sheetId="9" state="hidden" r:id="rId9"/>
  </sheets>
  <externalReferences>
    <externalReference r:id="rId10"/>
  </externalReferences>
  <definedNames>
    <definedName name="Data_Adr">Флак!$J$2:$M$7</definedName>
    <definedName name="data_r_1">'Раздел 1'!$O$20:$P$61</definedName>
    <definedName name="data_r_2">'Раздел 2'!$O$20:$AA$66</definedName>
    <definedName name="data_r_3">'Раздел 3'!$O$20:$U$52</definedName>
    <definedName name="data_r_4">'Раздел 4'!$O$20:$T$59</definedName>
    <definedName name="data_r_5">'Раздел 5'!$O$20:$P$88</definedName>
    <definedName name="data_r_6">'Раздел 6'!$O$20:$P$41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лист'!$V$38</definedName>
    <definedName name="P_5">'Титульный лист'!$AP$38</definedName>
    <definedName name="P_6">'Титульный лист'!$BJ$38</definedName>
    <definedName name="R_1">'Раздел 6'!$E$46</definedName>
    <definedName name="R_2">'Раздел 6'!$I$46</definedName>
    <definedName name="R_3">'Раздел 6'!$E$49</definedName>
    <definedName name="R_4">'Раздел 6'!$I$49</definedName>
    <definedName name="razdel_01">'Раздел 1'!$P$20:$P$61</definedName>
    <definedName name="razdel_02">'Раздел 2'!$P$20:$AA$66</definedName>
    <definedName name="razdel_03">'Раздел 3'!$P$20:$U$52</definedName>
    <definedName name="razdel_04">'Раздел 4'!$P$20:$T$59</definedName>
    <definedName name="razdel_05">'Раздел 5'!$P$20:$P$88</definedName>
    <definedName name="razdel_06">'Раздел 6'!$P$20:$P$41</definedName>
    <definedName name="T_Check">Флак!$A$2:$H$1115</definedName>
    <definedName name="Verificationcheck">Флак!$O$3:$P$4</definedName>
    <definedName name="ws">'[1]Титульный лист'!$X$29</definedName>
    <definedName name="Year">'Титульный лист'!$AO$20</definedName>
  </definedNames>
  <calcPr calcId="145621"/>
</workbook>
</file>

<file path=xl/calcChain.xml><?xml version="1.0" encoding="utf-8"?>
<calcChain xmlns="http://schemas.openxmlformats.org/spreadsheetml/2006/main">
  <c r="A1024" i="8" l="1"/>
  <c r="A1025" i="8"/>
  <c r="A1026" i="8"/>
  <c r="A1027" i="8"/>
  <c r="A1028" i="8"/>
  <c r="H1027" i="8"/>
  <c r="H1028" i="8"/>
  <c r="H1025" i="8"/>
  <c r="H1026" i="8"/>
  <c r="H1024" i="8"/>
  <c r="H1062" i="8"/>
  <c r="H32" i="8"/>
  <c r="A598" i="8"/>
  <c r="A599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600" i="8"/>
  <c r="A601" i="8"/>
  <c r="A602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45" i="8"/>
  <c r="A46" i="8"/>
  <c r="A47" i="8"/>
  <c r="A48" i="8"/>
  <c r="A49" i="8"/>
  <c r="A50" i="8"/>
  <c r="A51" i="8"/>
  <c r="A52" i="8"/>
  <c r="A53" i="8"/>
  <c r="A54" i="8"/>
  <c r="A55" i="8"/>
  <c r="A664" i="8"/>
  <c r="A663" i="8"/>
  <c r="A662" i="8"/>
  <c r="A661" i="8"/>
  <c r="A634" i="8"/>
  <c r="A633" i="8"/>
  <c r="A632" i="8"/>
  <c r="A631" i="8"/>
  <c r="A603" i="8"/>
  <c r="A604" i="8"/>
  <c r="A605" i="8"/>
  <c r="A606" i="8"/>
  <c r="A607" i="8"/>
  <c r="A608" i="8"/>
  <c r="A609" i="8"/>
  <c r="A610" i="8"/>
  <c r="A611" i="8"/>
  <c r="A612" i="8"/>
  <c r="A613" i="8"/>
  <c r="A614" i="8"/>
  <c r="A615" i="8"/>
  <c r="A616" i="8"/>
  <c r="A617" i="8"/>
  <c r="A618" i="8"/>
  <c r="A619" i="8"/>
  <c r="A620" i="8"/>
  <c r="A621" i="8"/>
  <c r="A1040" i="8"/>
  <c r="A1041" i="8"/>
  <c r="A1042" i="8"/>
  <c r="A1043" i="8"/>
  <c r="A1044" i="8"/>
  <c r="A1045" i="8"/>
  <c r="A1046" i="8"/>
  <c r="A1047" i="8"/>
  <c r="A1048" i="8"/>
  <c r="A1049" i="8"/>
  <c r="A1050" i="8"/>
  <c r="A1051" i="8"/>
  <c r="A1052" i="8"/>
  <c r="A1053" i="8"/>
  <c r="A1037" i="8"/>
  <c r="A1039" i="8"/>
  <c r="A1054" i="8"/>
  <c r="A1055" i="8"/>
  <c r="A1056" i="8"/>
  <c r="A1057" i="8"/>
  <c r="A1038" i="8"/>
  <c r="A1036" i="8"/>
  <c r="A1035" i="8"/>
  <c r="A1034" i="8"/>
  <c r="A1033" i="8"/>
  <c r="A1032" i="8"/>
  <c r="A1031" i="8"/>
  <c r="A1030" i="8"/>
  <c r="A1029" i="8"/>
  <c r="A1023" i="8"/>
  <c r="A1022" i="8"/>
  <c r="A1021" i="8"/>
  <c r="A1020" i="8"/>
  <c r="A1019" i="8"/>
  <c r="A1018" i="8"/>
  <c r="A1017" i="8"/>
  <c r="A1016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709" i="8"/>
  <c r="A710" i="8"/>
  <c r="A711" i="8"/>
  <c r="A712" i="8"/>
  <c r="A713" i="8"/>
  <c r="A714" i="8"/>
  <c r="A715" i="8"/>
  <c r="A716" i="8"/>
  <c r="A717" i="8"/>
  <c r="A718" i="8"/>
  <c r="A719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56" i="8"/>
  <c r="A80" i="8"/>
  <c r="A81" i="8"/>
  <c r="A532" i="8"/>
  <c r="A533" i="8"/>
  <c r="A534" i="8"/>
  <c r="A535" i="8"/>
  <c r="A622" i="8"/>
  <c r="A623" i="8"/>
  <c r="A624" i="8"/>
  <c r="A625" i="8"/>
  <c r="A626" i="8"/>
  <c r="A627" i="8"/>
  <c r="A628" i="8"/>
  <c r="A629" i="8"/>
  <c r="A630" i="8"/>
  <c r="A635" i="8"/>
  <c r="A636" i="8"/>
  <c r="A637" i="8"/>
  <c r="A638" i="8"/>
  <c r="A639" i="8"/>
  <c r="A640" i="8"/>
  <c r="A641" i="8"/>
  <c r="A642" i="8"/>
  <c r="A643" i="8"/>
  <c r="A644" i="8"/>
  <c r="A645" i="8"/>
  <c r="A646" i="8"/>
  <c r="A647" i="8"/>
  <c r="A648" i="8"/>
  <c r="A649" i="8"/>
  <c r="A650" i="8"/>
  <c r="A651" i="8"/>
  <c r="A652" i="8"/>
  <c r="A653" i="8"/>
  <c r="A654" i="8"/>
  <c r="A655" i="8"/>
  <c r="A656" i="8"/>
  <c r="A657" i="8"/>
  <c r="A658" i="8"/>
  <c r="A659" i="8"/>
  <c r="A660" i="8"/>
  <c r="A665" i="8"/>
  <c r="A666" i="8"/>
  <c r="A667" i="8"/>
  <c r="A668" i="8"/>
  <c r="A669" i="8"/>
  <c r="A670" i="8"/>
  <c r="A671" i="8"/>
  <c r="A672" i="8"/>
  <c r="A673" i="8"/>
  <c r="A674" i="8"/>
  <c r="A675" i="8"/>
  <c r="A676" i="8"/>
  <c r="A677" i="8"/>
  <c r="A678" i="8"/>
  <c r="A679" i="8"/>
  <c r="A680" i="8"/>
  <c r="A681" i="8"/>
  <c r="A682" i="8"/>
  <c r="A683" i="8"/>
  <c r="A684" i="8"/>
  <c r="A685" i="8"/>
  <c r="A686" i="8"/>
  <c r="A687" i="8"/>
  <c r="A688" i="8"/>
  <c r="A689" i="8"/>
  <c r="A690" i="8"/>
  <c r="A691" i="8"/>
  <c r="A692" i="8"/>
  <c r="A693" i="8"/>
  <c r="A694" i="8"/>
  <c r="A695" i="8"/>
  <c r="A696" i="8"/>
  <c r="A697" i="8"/>
  <c r="A698" i="8"/>
  <c r="A699" i="8"/>
  <c r="A700" i="8"/>
  <c r="A701" i="8"/>
  <c r="A702" i="8"/>
  <c r="A703" i="8"/>
  <c r="A704" i="8"/>
  <c r="A705" i="8"/>
  <c r="A706" i="8"/>
  <c r="A707" i="8"/>
  <c r="A1075" i="8"/>
  <c r="A1076" i="8"/>
  <c r="A1077" i="8"/>
  <c r="A1078" i="8"/>
  <c r="A1079" i="8"/>
  <c r="A1080" i="8"/>
  <c r="A1081" i="8"/>
  <c r="A1082" i="8"/>
  <c r="A1083" i="8"/>
  <c r="A1084" i="8"/>
  <c r="A1085" i="8"/>
  <c r="A1086" i="8"/>
  <c r="A1087" i="8"/>
  <c r="A1093" i="8"/>
  <c r="A1094" i="8"/>
  <c r="A1095" i="8"/>
  <c r="A1096" i="8"/>
  <c r="A1097" i="8"/>
  <c r="A1098" i="8"/>
  <c r="A1099" i="8"/>
  <c r="A1100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3" i="8"/>
  <c r="H34" i="8"/>
  <c r="H4" i="8"/>
  <c r="H5" i="8"/>
  <c r="H6" i="8"/>
  <c r="H7" i="8"/>
  <c r="H8" i="8"/>
  <c r="H9" i="8"/>
  <c r="H10" i="8"/>
  <c r="H11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5" i="8"/>
  <c r="H396" i="8"/>
  <c r="H397" i="8"/>
  <c r="H398" i="8"/>
  <c r="H399" i="8"/>
  <c r="H400" i="8"/>
  <c r="H401" i="8"/>
  <c r="H402" i="8"/>
  <c r="H403" i="8"/>
  <c r="H404" i="8"/>
  <c r="H405" i="8"/>
  <c r="H406" i="8"/>
  <c r="H407" i="8"/>
  <c r="H408" i="8"/>
  <c r="H409" i="8"/>
  <c r="H410" i="8"/>
  <c r="H411" i="8"/>
  <c r="H412" i="8"/>
  <c r="H413" i="8"/>
  <c r="H414" i="8"/>
  <c r="H415" i="8"/>
  <c r="H416" i="8"/>
  <c r="H417" i="8"/>
  <c r="H418" i="8"/>
  <c r="H419" i="8"/>
  <c r="H420" i="8"/>
  <c r="H421" i="8"/>
  <c r="H422" i="8"/>
  <c r="H423" i="8"/>
  <c r="H424" i="8"/>
  <c r="H425" i="8"/>
  <c r="H426" i="8"/>
  <c r="H427" i="8"/>
  <c r="H428" i="8"/>
  <c r="H429" i="8"/>
  <c r="H430" i="8"/>
  <c r="H431" i="8"/>
  <c r="H432" i="8"/>
  <c r="H433" i="8"/>
  <c r="H434" i="8"/>
  <c r="H435" i="8"/>
  <c r="H436" i="8"/>
  <c r="H437" i="8"/>
  <c r="H438" i="8"/>
  <c r="H439" i="8"/>
  <c r="H440" i="8"/>
  <c r="H441" i="8"/>
  <c r="H442" i="8"/>
  <c r="H443" i="8"/>
  <c r="H444" i="8"/>
  <c r="H445" i="8"/>
  <c r="H446" i="8"/>
  <c r="H447" i="8"/>
  <c r="H448" i="8"/>
  <c r="H449" i="8"/>
  <c r="H450" i="8"/>
  <c r="H451" i="8"/>
  <c r="H452" i="8"/>
  <c r="H453" i="8"/>
  <c r="H454" i="8"/>
  <c r="H455" i="8"/>
  <c r="H456" i="8"/>
  <c r="H457" i="8"/>
  <c r="H458" i="8"/>
  <c r="H459" i="8"/>
  <c r="H460" i="8"/>
  <c r="H461" i="8"/>
  <c r="H462" i="8"/>
  <c r="H463" i="8"/>
  <c r="H464" i="8"/>
  <c r="H465" i="8"/>
  <c r="H466" i="8"/>
  <c r="H467" i="8"/>
  <c r="H468" i="8"/>
  <c r="H469" i="8"/>
  <c r="H470" i="8"/>
  <c r="H471" i="8"/>
  <c r="H472" i="8"/>
  <c r="H473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H501" i="8"/>
  <c r="H502" i="8"/>
  <c r="H503" i="8"/>
  <c r="H504" i="8"/>
  <c r="H505" i="8"/>
  <c r="H506" i="8"/>
  <c r="H507" i="8"/>
  <c r="H508" i="8"/>
  <c r="H509" i="8"/>
  <c r="H510" i="8"/>
  <c r="H511" i="8"/>
  <c r="H512" i="8"/>
  <c r="H513" i="8"/>
  <c r="H514" i="8"/>
  <c r="H515" i="8"/>
  <c r="H516" i="8"/>
  <c r="H517" i="8"/>
  <c r="H518" i="8"/>
  <c r="H519" i="8"/>
  <c r="H520" i="8"/>
  <c r="H521" i="8"/>
  <c r="H522" i="8"/>
  <c r="H523" i="8"/>
  <c r="H524" i="8"/>
  <c r="H525" i="8"/>
  <c r="H526" i="8"/>
  <c r="H527" i="8"/>
  <c r="H528" i="8"/>
  <c r="H529" i="8"/>
  <c r="H530" i="8"/>
  <c r="H531" i="8"/>
  <c r="H532" i="8"/>
  <c r="H533" i="8"/>
  <c r="H534" i="8"/>
  <c r="H535" i="8"/>
  <c r="H536" i="8"/>
  <c r="H537" i="8"/>
  <c r="H538" i="8"/>
  <c r="H539" i="8"/>
  <c r="H540" i="8"/>
  <c r="H541" i="8"/>
  <c r="H542" i="8"/>
  <c r="H543" i="8"/>
  <c r="H544" i="8"/>
  <c r="H545" i="8"/>
  <c r="H546" i="8"/>
  <c r="H547" i="8"/>
  <c r="H548" i="8"/>
  <c r="H549" i="8"/>
  <c r="H550" i="8"/>
  <c r="H551" i="8"/>
  <c r="H552" i="8"/>
  <c r="H553" i="8"/>
  <c r="H554" i="8"/>
  <c r="H555" i="8"/>
  <c r="H556" i="8"/>
  <c r="H557" i="8"/>
  <c r="H558" i="8"/>
  <c r="H559" i="8"/>
  <c r="H560" i="8"/>
  <c r="H561" i="8"/>
  <c r="H562" i="8"/>
  <c r="H563" i="8"/>
  <c r="H564" i="8"/>
  <c r="H565" i="8"/>
  <c r="H566" i="8"/>
  <c r="H567" i="8"/>
  <c r="H568" i="8"/>
  <c r="H569" i="8"/>
  <c r="H570" i="8"/>
  <c r="H571" i="8"/>
  <c r="H572" i="8"/>
  <c r="H573" i="8"/>
  <c r="H574" i="8"/>
  <c r="H575" i="8"/>
  <c r="H576" i="8"/>
  <c r="H577" i="8"/>
  <c r="H578" i="8"/>
  <c r="H579" i="8"/>
  <c r="H580" i="8"/>
  <c r="H581" i="8"/>
  <c r="H582" i="8"/>
  <c r="H583" i="8"/>
  <c r="H584" i="8"/>
  <c r="H585" i="8"/>
  <c r="H586" i="8"/>
  <c r="H587" i="8"/>
  <c r="H588" i="8"/>
  <c r="H589" i="8"/>
  <c r="H590" i="8"/>
  <c r="H591" i="8"/>
  <c r="H592" i="8"/>
  <c r="H593" i="8"/>
  <c r="H594" i="8"/>
  <c r="H595" i="8"/>
  <c r="H596" i="8"/>
  <c r="H597" i="8"/>
  <c r="H598" i="8"/>
  <c r="H599" i="8"/>
  <c r="H601" i="8"/>
  <c r="H602" i="8"/>
  <c r="H603" i="8"/>
  <c r="H604" i="8"/>
  <c r="H605" i="8"/>
  <c r="H606" i="8"/>
  <c r="H607" i="8"/>
  <c r="H608" i="8"/>
  <c r="H609" i="8"/>
  <c r="H610" i="8"/>
  <c r="H611" i="8"/>
  <c r="H612" i="8"/>
  <c r="H613" i="8"/>
  <c r="H614" i="8"/>
  <c r="H615" i="8"/>
  <c r="H616" i="8"/>
  <c r="H617" i="8"/>
  <c r="H618" i="8"/>
  <c r="H619" i="8"/>
  <c r="H620" i="8"/>
  <c r="H621" i="8"/>
  <c r="H622" i="8"/>
  <c r="H623" i="8"/>
  <c r="H624" i="8"/>
  <c r="H625" i="8"/>
  <c r="H626" i="8"/>
  <c r="H627" i="8"/>
  <c r="H628" i="8"/>
  <c r="H629" i="8"/>
  <c r="H630" i="8"/>
  <c r="H631" i="8"/>
  <c r="H632" i="8"/>
  <c r="H633" i="8"/>
  <c r="H634" i="8"/>
  <c r="H635" i="8"/>
  <c r="H636" i="8"/>
  <c r="H637" i="8"/>
  <c r="H638" i="8"/>
  <c r="H639" i="8"/>
  <c r="H640" i="8"/>
  <c r="H641" i="8"/>
  <c r="H642" i="8"/>
  <c r="H643" i="8"/>
  <c r="H644" i="8"/>
  <c r="H645" i="8"/>
  <c r="H646" i="8"/>
  <c r="H647" i="8"/>
  <c r="H648" i="8"/>
  <c r="H649" i="8"/>
  <c r="H650" i="8"/>
  <c r="H651" i="8"/>
  <c r="H652" i="8"/>
  <c r="H653" i="8"/>
  <c r="H654" i="8"/>
  <c r="H655" i="8"/>
  <c r="H656" i="8"/>
  <c r="H657" i="8"/>
  <c r="H658" i="8"/>
  <c r="H659" i="8"/>
  <c r="H660" i="8"/>
  <c r="H661" i="8"/>
  <c r="H662" i="8"/>
  <c r="H663" i="8"/>
  <c r="H664" i="8"/>
  <c r="H665" i="8"/>
  <c r="H666" i="8"/>
  <c r="H667" i="8"/>
  <c r="H668" i="8"/>
  <c r="H669" i="8"/>
  <c r="H670" i="8"/>
  <c r="H671" i="8"/>
  <c r="H672" i="8"/>
  <c r="H673" i="8"/>
  <c r="H674" i="8"/>
  <c r="H675" i="8"/>
  <c r="H676" i="8"/>
  <c r="H677" i="8"/>
  <c r="H678" i="8"/>
  <c r="H679" i="8"/>
  <c r="H680" i="8"/>
  <c r="H681" i="8"/>
  <c r="H682" i="8"/>
  <c r="H683" i="8"/>
  <c r="H684" i="8"/>
  <c r="H685" i="8"/>
  <c r="H686" i="8"/>
  <c r="H687" i="8"/>
  <c r="H688" i="8"/>
  <c r="H689" i="8"/>
  <c r="H690" i="8"/>
  <c r="H691" i="8"/>
  <c r="H692" i="8"/>
  <c r="H693" i="8"/>
  <c r="H694" i="8"/>
  <c r="H695" i="8"/>
  <c r="H696" i="8"/>
  <c r="H697" i="8"/>
  <c r="H698" i="8"/>
  <c r="H699" i="8"/>
  <c r="H700" i="8"/>
  <c r="H701" i="8"/>
  <c r="H702" i="8"/>
  <c r="H703" i="8"/>
  <c r="H704" i="8"/>
  <c r="H705" i="8"/>
  <c r="H706" i="8"/>
  <c r="H708" i="8"/>
  <c r="H709" i="8"/>
  <c r="H710" i="8"/>
  <c r="H711" i="8"/>
  <c r="H712" i="8"/>
  <c r="H713" i="8"/>
  <c r="H714" i="8"/>
  <c r="H715" i="8"/>
  <c r="H716" i="8"/>
  <c r="H717" i="8"/>
  <c r="H718" i="8"/>
  <c r="H719" i="8"/>
  <c r="H720" i="8"/>
  <c r="H721" i="8"/>
  <c r="H722" i="8"/>
  <c r="H723" i="8"/>
  <c r="H724" i="8"/>
  <c r="H725" i="8"/>
  <c r="H726" i="8"/>
  <c r="H727" i="8"/>
  <c r="H728" i="8"/>
  <c r="H729" i="8"/>
  <c r="H730" i="8"/>
  <c r="H731" i="8"/>
  <c r="H732" i="8"/>
  <c r="H733" i="8"/>
  <c r="H734" i="8"/>
  <c r="H735" i="8"/>
  <c r="H736" i="8"/>
  <c r="H737" i="8"/>
  <c r="H738" i="8"/>
  <c r="H739" i="8"/>
  <c r="H740" i="8"/>
  <c r="H741" i="8"/>
  <c r="H742" i="8"/>
  <c r="H743" i="8"/>
  <c r="H744" i="8"/>
  <c r="H745" i="8"/>
  <c r="H746" i="8"/>
  <c r="H747" i="8"/>
  <c r="H748" i="8"/>
  <c r="H749" i="8"/>
  <c r="H750" i="8"/>
  <c r="H751" i="8"/>
  <c r="H752" i="8"/>
  <c r="H753" i="8"/>
  <c r="H754" i="8"/>
  <c r="H755" i="8"/>
  <c r="H756" i="8"/>
  <c r="H757" i="8"/>
  <c r="H758" i="8"/>
  <c r="H759" i="8"/>
  <c r="H760" i="8"/>
  <c r="H761" i="8"/>
  <c r="H762" i="8"/>
  <c r="H763" i="8"/>
  <c r="H764" i="8"/>
  <c r="H765" i="8"/>
  <c r="H766" i="8"/>
  <c r="H767" i="8"/>
  <c r="H768" i="8"/>
  <c r="H769" i="8"/>
  <c r="H770" i="8"/>
  <c r="H771" i="8"/>
  <c r="H772" i="8"/>
  <c r="H773" i="8"/>
  <c r="H774" i="8"/>
  <c r="H775" i="8"/>
  <c r="H776" i="8"/>
  <c r="H777" i="8"/>
  <c r="H778" i="8"/>
  <c r="H779" i="8"/>
  <c r="H780" i="8"/>
  <c r="H781" i="8"/>
  <c r="H782" i="8"/>
  <c r="H783" i="8"/>
  <c r="H784" i="8"/>
  <c r="H785" i="8"/>
  <c r="H786" i="8"/>
  <c r="H787" i="8"/>
  <c r="H788" i="8"/>
  <c r="H789" i="8"/>
  <c r="H790" i="8"/>
  <c r="H791" i="8"/>
  <c r="H792" i="8"/>
  <c r="H793" i="8"/>
  <c r="H794" i="8"/>
  <c r="H795" i="8"/>
  <c r="H796" i="8"/>
  <c r="H797" i="8"/>
  <c r="H798" i="8"/>
  <c r="H799" i="8"/>
  <c r="H800" i="8"/>
  <c r="H801" i="8"/>
  <c r="H802" i="8"/>
  <c r="H803" i="8"/>
  <c r="H804" i="8"/>
  <c r="H805" i="8"/>
  <c r="H806" i="8"/>
  <c r="H807" i="8"/>
  <c r="H808" i="8"/>
  <c r="H809" i="8"/>
  <c r="H810" i="8"/>
  <c r="H811" i="8"/>
  <c r="H812" i="8"/>
  <c r="H813" i="8"/>
  <c r="H814" i="8"/>
  <c r="H815" i="8"/>
  <c r="H816" i="8"/>
  <c r="H817" i="8"/>
  <c r="H818" i="8"/>
  <c r="H819" i="8"/>
  <c r="H820" i="8"/>
  <c r="H821" i="8"/>
  <c r="H822" i="8"/>
  <c r="H823" i="8"/>
  <c r="H824" i="8"/>
  <c r="H825" i="8"/>
  <c r="H826" i="8"/>
  <c r="H827" i="8"/>
  <c r="H828" i="8"/>
  <c r="H829" i="8"/>
  <c r="H830" i="8"/>
  <c r="H831" i="8"/>
  <c r="H832" i="8"/>
  <c r="H833" i="8"/>
  <c r="H834" i="8"/>
  <c r="H835" i="8"/>
  <c r="H836" i="8"/>
  <c r="H837" i="8"/>
  <c r="H838" i="8"/>
  <c r="H839" i="8"/>
  <c r="H840" i="8"/>
  <c r="H841" i="8"/>
  <c r="H842" i="8"/>
  <c r="H843" i="8"/>
  <c r="H844" i="8"/>
  <c r="H845" i="8"/>
  <c r="H846" i="8"/>
  <c r="H847" i="8"/>
  <c r="H848" i="8"/>
  <c r="H849" i="8"/>
  <c r="H850" i="8"/>
  <c r="H851" i="8"/>
  <c r="H852" i="8"/>
  <c r="H853" i="8"/>
  <c r="H854" i="8"/>
  <c r="H855" i="8"/>
  <c r="H856" i="8"/>
  <c r="H857" i="8"/>
  <c r="H858" i="8"/>
  <c r="H859" i="8"/>
  <c r="H860" i="8"/>
  <c r="H861" i="8"/>
  <c r="H862" i="8"/>
  <c r="H863" i="8"/>
  <c r="H864" i="8"/>
  <c r="H865" i="8"/>
  <c r="H866" i="8"/>
  <c r="H867" i="8"/>
  <c r="H868" i="8"/>
  <c r="H869" i="8"/>
  <c r="H870" i="8"/>
  <c r="H871" i="8"/>
  <c r="H872" i="8"/>
  <c r="H873" i="8"/>
  <c r="H874" i="8"/>
  <c r="H875" i="8"/>
  <c r="H876" i="8"/>
  <c r="H877" i="8"/>
  <c r="H878" i="8"/>
  <c r="H879" i="8"/>
  <c r="H880" i="8"/>
  <c r="H881" i="8"/>
  <c r="H882" i="8"/>
  <c r="H883" i="8"/>
  <c r="H884" i="8"/>
  <c r="H885" i="8"/>
  <c r="H886" i="8"/>
  <c r="H887" i="8"/>
  <c r="H888" i="8"/>
  <c r="H889" i="8"/>
  <c r="H890" i="8"/>
  <c r="H891" i="8"/>
  <c r="H892" i="8"/>
  <c r="H893" i="8"/>
  <c r="H894" i="8"/>
  <c r="H895" i="8"/>
  <c r="H896" i="8"/>
  <c r="H897" i="8"/>
  <c r="H898" i="8"/>
  <c r="H899" i="8"/>
  <c r="H900" i="8"/>
  <c r="H901" i="8"/>
  <c r="H902" i="8"/>
  <c r="H903" i="8"/>
  <c r="H904" i="8"/>
  <c r="H905" i="8"/>
  <c r="H906" i="8"/>
  <c r="H907" i="8"/>
  <c r="H908" i="8"/>
  <c r="H909" i="8"/>
  <c r="H910" i="8"/>
  <c r="H911" i="8"/>
  <c r="H912" i="8"/>
  <c r="H913" i="8"/>
  <c r="H914" i="8"/>
  <c r="H915" i="8"/>
  <c r="H916" i="8"/>
  <c r="H917" i="8"/>
  <c r="H918" i="8"/>
  <c r="H919" i="8"/>
  <c r="H920" i="8"/>
  <c r="H921" i="8"/>
  <c r="H922" i="8"/>
  <c r="H923" i="8"/>
  <c r="H924" i="8"/>
  <c r="H925" i="8"/>
  <c r="H926" i="8"/>
  <c r="H927" i="8"/>
  <c r="H928" i="8"/>
  <c r="H929" i="8"/>
  <c r="H930" i="8"/>
  <c r="H931" i="8"/>
  <c r="H932" i="8"/>
  <c r="H933" i="8"/>
  <c r="H934" i="8"/>
  <c r="H935" i="8"/>
  <c r="H936" i="8"/>
  <c r="H937" i="8"/>
  <c r="H938" i="8"/>
  <c r="H939" i="8"/>
  <c r="H940" i="8"/>
  <c r="H941" i="8"/>
  <c r="H942" i="8"/>
  <c r="H943" i="8"/>
  <c r="H944" i="8"/>
  <c r="H945" i="8"/>
  <c r="H946" i="8"/>
  <c r="H947" i="8"/>
  <c r="H948" i="8"/>
  <c r="H949" i="8"/>
  <c r="H950" i="8"/>
  <c r="H951" i="8"/>
  <c r="H952" i="8"/>
  <c r="H953" i="8"/>
  <c r="H954" i="8"/>
  <c r="H955" i="8"/>
  <c r="H956" i="8"/>
  <c r="H957" i="8"/>
  <c r="H958" i="8"/>
  <c r="H959" i="8"/>
  <c r="H960" i="8"/>
  <c r="H961" i="8"/>
  <c r="H962" i="8"/>
  <c r="H963" i="8"/>
  <c r="H964" i="8"/>
  <c r="H965" i="8"/>
  <c r="H966" i="8"/>
  <c r="H967" i="8"/>
  <c r="H968" i="8"/>
  <c r="H969" i="8"/>
  <c r="H970" i="8"/>
  <c r="H971" i="8"/>
  <c r="H972" i="8"/>
  <c r="H973" i="8"/>
  <c r="H974" i="8"/>
  <c r="H975" i="8"/>
  <c r="H976" i="8"/>
  <c r="H977" i="8"/>
  <c r="H978" i="8"/>
  <c r="H979" i="8"/>
  <c r="H980" i="8"/>
  <c r="H981" i="8"/>
  <c r="H982" i="8"/>
  <c r="H983" i="8"/>
  <c r="H984" i="8"/>
  <c r="H985" i="8"/>
  <c r="H986" i="8"/>
  <c r="H987" i="8"/>
  <c r="H988" i="8"/>
  <c r="H989" i="8"/>
  <c r="H990" i="8"/>
  <c r="H991" i="8"/>
  <c r="H992" i="8"/>
  <c r="H993" i="8"/>
  <c r="H994" i="8"/>
  <c r="H995" i="8"/>
  <c r="H996" i="8"/>
  <c r="H997" i="8"/>
  <c r="H998" i="8"/>
  <c r="H999" i="8"/>
  <c r="H1000" i="8"/>
  <c r="H1001" i="8"/>
  <c r="H1002" i="8"/>
  <c r="H1003" i="8"/>
  <c r="H1004" i="8"/>
  <c r="H1005" i="8"/>
  <c r="H1006" i="8"/>
  <c r="H1007" i="8"/>
  <c r="H1008" i="8"/>
  <c r="H1009" i="8"/>
  <c r="H1010" i="8"/>
  <c r="H1011" i="8"/>
  <c r="H1012" i="8"/>
  <c r="H1013" i="8"/>
  <c r="H1014" i="8"/>
  <c r="H1015" i="8"/>
  <c r="H1016" i="8"/>
  <c r="H1017" i="8"/>
  <c r="H1018" i="8"/>
  <c r="H1019" i="8"/>
  <c r="H1020" i="8"/>
  <c r="H1021" i="8"/>
  <c r="H1022" i="8"/>
  <c r="H1023" i="8"/>
  <c r="H1029" i="8"/>
  <c r="H1030" i="8"/>
  <c r="H1031" i="8"/>
  <c r="H1032" i="8"/>
  <c r="H1033" i="8"/>
  <c r="H1034" i="8"/>
  <c r="H1035" i="8"/>
  <c r="H1036" i="8"/>
  <c r="H1037" i="8"/>
  <c r="H1038" i="8"/>
  <c r="H1039" i="8"/>
  <c r="H1040" i="8"/>
  <c r="H1041" i="8"/>
  <c r="H1042" i="8"/>
  <c r="H1043" i="8"/>
  <c r="H1044" i="8"/>
  <c r="H1045" i="8"/>
  <c r="H1046" i="8"/>
  <c r="H1047" i="8"/>
  <c r="H1048" i="8"/>
  <c r="H1049" i="8"/>
  <c r="H1050" i="8"/>
  <c r="H1051" i="8"/>
  <c r="H1052" i="8"/>
  <c r="H1053" i="8"/>
  <c r="H1055" i="8"/>
  <c r="H1056" i="8"/>
  <c r="H1057" i="8"/>
  <c r="H1058" i="8"/>
  <c r="H1059" i="8"/>
  <c r="H1060" i="8"/>
  <c r="H1061" i="8"/>
  <c r="H1063" i="8"/>
  <c r="H1064" i="8"/>
  <c r="H1065" i="8"/>
  <c r="H1066" i="8"/>
  <c r="H1067" i="8"/>
  <c r="H1068" i="8"/>
  <c r="H1069" i="8"/>
  <c r="H1070" i="8"/>
  <c r="H1071" i="8"/>
  <c r="H1072" i="8"/>
  <c r="H1073" i="8"/>
  <c r="H1074" i="8"/>
  <c r="H1075" i="8"/>
  <c r="H1076" i="8"/>
  <c r="H1077" i="8"/>
  <c r="H1078" i="8"/>
  <c r="H1079" i="8"/>
  <c r="H1080" i="8"/>
  <c r="H1081" i="8"/>
  <c r="H1082" i="8"/>
  <c r="H1083" i="8"/>
  <c r="H1084" i="8"/>
  <c r="H1085" i="8"/>
  <c r="H1086" i="8"/>
  <c r="H1087" i="8"/>
  <c r="H1089" i="8"/>
  <c r="H1090" i="8"/>
  <c r="H1091" i="8"/>
  <c r="H1092" i="8"/>
  <c r="H1093" i="8"/>
  <c r="H1094" i="8"/>
  <c r="H1095" i="8"/>
  <c r="H1096" i="8"/>
  <c r="H1097" i="8"/>
  <c r="H1098" i="8"/>
  <c r="H1099" i="8"/>
  <c r="H1100" i="8"/>
  <c r="H1102" i="8"/>
  <c r="H1103" i="8"/>
  <c r="H1104" i="8"/>
  <c r="H1105" i="8"/>
  <c r="H1106" i="8"/>
  <c r="H1107" i="8"/>
  <c r="H1108" i="8"/>
  <c r="A720" i="8"/>
  <c r="A721" i="8"/>
  <c r="A722" i="8"/>
  <c r="A723" i="8"/>
  <c r="A724" i="8"/>
  <c r="A725" i="8"/>
  <c r="A726" i="8"/>
  <c r="A727" i="8"/>
  <c r="A728" i="8"/>
  <c r="A729" i="8"/>
  <c r="A730" i="8"/>
  <c r="A731" i="8"/>
  <c r="A732" i="8"/>
  <c r="A733" i="8"/>
  <c r="A734" i="8"/>
  <c r="A735" i="8"/>
  <c r="A736" i="8"/>
  <c r="A737" i="8"/>
  <c r="A738" i="8"/>
  <c r="A739" i="8"/>
  <c r="A740" i="8"/>
  <c r="A741" i="8"/>
  <c r="A742" i="8"/>
  <c r="A743" i="8"/>
  <c r="A744" i="8"/>
  <c r="A745" i="8"/>
  <c r="A746" i="8"/>
  <c r="A747" i="8"/>
  <c r="A748" i="8"/>
  <c r="A749" i="8"/>
  <c r="A750" i="8"/>
  <c r="A751" i="8"/>
  <c r="A752" i="8"/>
  <c r="A753" i="8"/>
  <c r="A754" i="8"/>
  <c r="A755" i="8"/>
  <c r="A756" i="8"/>
  <c r="A757" i="8"/>
  <c r="A758" i="8"/>
  <c r="A759" i="8"/>
  <c r="A760" i="8"/>
  <c r="A761" i="8"/>
  <c r="A762" i="8"/>
  <c r="A763" i="8"/>
  <c r="A764" i="8"/>
  <c r="A765" i="8"/>
  <c r="A766" i="8"/>
  <c r="A767" i="8"/>
  <c r="A768" i="8"/>
  <c r="A769" i="8"/>
  <c r="A770" i="8"/>
  <c r="A771" i="8"/>
  <c r="A772" i="8"/>
  <c r="A773" i="8"/>
  <c r="A774" i="8"/>
  <c r="A775" i="8"/>
  <c r="A776" i="8"/>
  <c r="A777" i="8"/>
  <c r="A778" i="8"/>
  <c r="A779" i="8"/>
  <c r="A780" i="8"/>
  <c r="A781" i="8"/>
  <c r="A782" i="8"/>
  <c r="A783" i="8"/>
  <c r="A784" i="8"/>
  <c r="A785" i="8"/>
  <c r="A786" i="8"/>
  <c r="A787" i="8"/>
  <c r="A788" i="8"/>
  <c r="A789" i="8"/>
  <c r="A790" i="8"/>
  <c r="A791" i="8"/>
  <c r="A792" i="8"/>
  <c r="A793" i="8"/>
  <c r="A794" i="8"/>
  <c r="A795" i="8"/>
  <c r="A796" i="8"/>
  <c r="A797" i="8"/>
  <c r="A798" i="8"/>
  <c r="A799" i="8"/>
  <c r="A800" i="8"/>
  <c r="A801" i="8"/>
  <c r="A802" i="8"/>
  <c r="A803" i="8"/>
  <c r="A804" i="8"/>
  <c r="A805" i="8"/>
  <c r="A806" i="8"/>
  <c r="A807" i="8"/>
  <c r="A808" i="8"/>
  <c r="A809" i="8"/>
  <c r="A810" i="8"/>
  <c r="A811" i="8"/>
  <c r="A812" i="8"/>
  <c r="A813" i="8"/>
  <c r="A814" i="8"/>
  <c r="A815" i="8"/>
  <c r="A816" i="8"/>
  <c r="A817" i="8"/>
  <c r="A818" i="8"/>
  <c r="A819" i="8"/>
  <c r="A820" i="8"/>
  <c r="A821" i="8"/>
  <c r="A822" i="8"/>
  <c r="A823" i="8"/>
  <c r="A824" i="8"/>
  <c r="A825" i="8"/>
  <c r="A826" i="8"/>
  <c r="A827" i="8"/>
  <c r="A828" i="8"/>
  <c r="A829" i="8"/>
  <c r="A830" i="8"/>
  <c r="A831" i="8"/>
  <c r="A832" i="8"/>
  <c r="A833" i="8"/>
  <c r="A834" i="8"/>
  <c r="A835" i="8"/>
  <c r="A836" i="8"/>
  <c r="A837" i="8"/>
  <c r="A838" i="8"/>
  <c r="A839" i="8"/>
  <c r="A840" i="8"/>
  <c r="A841" i="8"/>
  <c r="A842" i="8"/>
  <c r="A843" i="8"/>
  <c r="A844" i="8"/>
  <c r="A845" i="8"/>
  <c r="A846" i="8"/>
  <c r="A847" i="8"/>
  <c r="A848" i="8"/>
  <c r="A849" i="8"/>
  <c r="A850" i="8"/>
  <c r="A851" i="8"/>
  <c r="A852" i="8"/>
  <c r="A853" i="8"/>
  <c r="A854" i="8"/>
  <c r="A855" i="8"/>
  <c r="A856" i="8"/>
  <c r="A857" i="8"/>
  <c r="A858" i="8"/>
  <c r="A859" i="8"/>
  <c r="A860" i="8"/>
  <c r="A861" i="8"/>
  <c r="A862" i="8"/>
  <c r="A863" i="8"/>
  <c r="A864" i="8"/>
  <c r="A884" i="8"/>
  <c r="A885" i="8"/>
  <c r="A886" i="8"/>
  <c r="A887" i="8"/>
  <c r="A888" i="8"/>
  <c r="A889" i="8"/>
  <c r="A890" i="8"/>
  <c r="A891" i="8"/>
  <c r="A892" i="8"/>
  <c r="A912" i="8"/>
  <c r="A913" i="8"/>
  <c r="A914" i="8"/>
  <c r="A915" i="8"/>
  <c r="A916" i="8"/>
  <c r="A917" i="8"/>
  <c r="A918" i="8"/>
  <c r="A919" i="8"/>
  <c r="A920" i="8"/>
  <c r="A921" i="8"/>
  <c r="A922" i="8"/>
  <c r="A923" i="8"/>
  <c r="A924" i="8"/>
  <c r="A925" i="8"/>
  <c r="A926" i="8"/>
  <c r="A927" i="8"/>
  <c r="A928" i="8"/>
  <c r="A929" i="8"/>
  <c r="A930" i="8"/>
  <c r="A931" i="8"/>
  <c r="A951" i="8"/>
  <c r="A952" i="8"/>
  <c r="A953" i="8"/>
  <c r="A954" i="8"/>
  <c r="A955" i="8"/>
  <c r="A956" i="8"/>
  <c r="A957" i="8"/>
  <c r="A958" i="8"/>
  <c r="A959" i="8"/>
  <c r="A960" i="8"/>
  <c r="A961" i="8"/>
  <c r="A962" i="8"/>
  <c r="A963" i="8"/>
  <c r="A964" i="8"/>
  <c r="A965" i="8"/>
  <c r="A966" i="8"/>
  <c r="A967" i="8"/>
  <c r="A968" i="8"/>
  <c r="A969" i="8"/>
  <c r="A970" i="8"/>
  <c r="A990" i="8"/>
  <c r="A991" i="8"/>
  <c r="A992" i="8"/>
  <c r="A993" i="8"/>
  <c r="A994" i="8"/>
  <c r="A995" i="8"/>
  <c r="A996" i="8"/>
  <c r="A997" i="8"/>
  <c r="A998" i="8"/>
  <c r="A999" i="8"/>
  <c r="A1000" i="8"/>
  <c r="A1001" i="8"/>
  <c r="A1002" i="8"/>
  <c r="A1003" i="8"/>
  <c r="A1004" i="8"/>
  <c r="A1005" i="8"/>
  <c r="A1006" i="8"/>
  <c r="A1007" i="8"/>
  <c r="A1008" i="8"/>
  <c r="A1009" i="8"/>
  <c r="A1010" i="8"/>
  <c r="A1011" i="8"/>
  <c r="A1012" i="8"/>
  <c r="A1013" i="8"/>
  <c r="A1014" i="8"/>
  <c r="A1015" i="8"/>
  <c r="A1070" i="8"/>
  <c r="A1071" i="8"/>
  <c r="A1072" i="8"/>
  <c r="A1073" i="8"/>
  <c r="A1074" i="8"/>
  <c r="A25" i="8"/>
  <c r="O4" i="8"/>
  <c r="M7" i="8"/>
  <c r="M6" i="8"/>
  <c r="M5" i="8"/>
  <c r="M4" i="8"/>
  <c r="A1106" i="8"/>
  <c r="A1107" i="8"/>
  <c r="A1108" i="8"/>
  <c r="A1105" i="8"/>
  <c r="A1104" i="8"/>
  <c r="A1103" i="8"/>
  <c r="A1102" i="8"/>
  <c r="A1101" i="8"/>
  <c r="A17" i="8"/>
  <c r="A18" i="8"/>
  <c r="A19" i="8"/>
  <c r="A20" i="8"/>
  <c r="A21" i="8"/>
  <c r="A22" i="8"/>
  <c r="A23" i="8"/>
  <c r="A24" i="8"/>
  <c r="A708" i="8"/>
  <c r="A12" i="8"/>
  <c r="A13" i="8"/>
  <c r="A14" i="8"/>
  <c r="A15" i="8"/>
  <c r="A16" i="8"/>
  <c r="A1089" i="8"/>
  <c r="A1090" i="8"/>
  <c r="A1091" i="8"/>
  <c r="A1092" i="8"/>
  <c r="A1058" i="8"/>
  <c r="A1059" i="8"/>
  <c r="A1060" i="8"/>
  <c r="A1061" i="8"/>
  <c r="A1062" i="8"/>
  <c r="A1063" i="8"/>
  <c r="A1064" i="8"/>
  <c r="A1065" i="8"/>
  <c r="A1066" i="8"/>
  <c r="A1067" i="8"/>
  <c r="A1068" i="8"/>
  <c r="A1069" i="8"/>
  <c r="A1088" i="8"/>
  <c r="A8" i="8"/>
  <c r="A9" i="8"/>
  <c r="A10" i="8"/>
  <c r="A11" i="8"/>
  <c r="A4" i="8"/>
  <c r="A5" i="8"/>
  <c r="A6" i="8"/>
  <c r="A7" i="8"/>
  <c r="A3" i="8"/>
  <c r="H1088" i="8" l="1"/>
  <c r="E1088" i="8" s="1"/>
  <c r="H1054" i="8"/>
  <c r="E1054" i="8" s="1"/>
  <c r="H707" i="8"/>
  <c r="E707" i="8" s="1"/>
  <c r="H600" i="8"/>
  <c r="E600" i="8" s="1"/>
  <c r="H35" i="8"/>
  <c r="E35" i="8" s="1"/>
  <c r="H1101" i="8"/>
  <c r="E1101" i="8" s="1"/>
  <c r="H12" i="8"/>
  <c r="E12" i="8" s="1"/>
  <c r="H3" i="8" l="1"/>
  <c r="E3" i="8" s="1"/>
</calcChain>
</file>

<file path=xl/comments1.xml><?xml version="1.0" encoding="utf-8"?>
<comments xmlns="http://schemas.openxmlformats.org/spreadsheetml/2006/main">
  <authors>
    <author>Alexander</author>
  </authors>
  <commentList>
    <comment ref="I49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<sst xmlns="http://schemas.openxmlformats.org/spreadsheetml/2006/main" count="1459" uniqueCount="1338">
  <si>
    <t>строка 13 графа 3 &gt;= сумма граф (4+5) по строке 13</t>
  </si>
  <si>
    <t>строка 14 графа 3 &gt;= сумма граф (4+5) по строке 14</t>
  </si>
  <si>
    <t>строка 15 графа 3 &gt;= сумма граф (4+5) по строке 15</t>
  </si>
  <si>
    <t>строка 16 графа 3 &gt;= сумма граф (4+5) по строке 16</t>
  </si>
  <si>
    <t>строка 17 графа 3 &gt;= сумма граф (4+5) по строке 17</t>
  </si>
  <si>
    <t>строка 18 графа 3 &gt;= сумма граф (4+5) по строке 18</t>
  </si>
  <si>
    <t>строка 19 графа 3 &gt;= сумма граф (4+5) по строке 19</t>
  </si>
  <si>
    <t>строка 20 графа 3 &gt;= сумма граф (4+5) по строке 20</t>
  </si>
  <si>
    <t>строка 21 графа 3 &gt;= сумма граф (4+5) по строке 21</t>
  </si>
  <si>
    <t>строка 22 графа 3 &gt;= сумма граф (4+5) по строке 22</t>
  </si>
  <si>
    <t>строка 01 графа 7 &gt;= строка 02 графа 7</t>
  </si>
  <si>
    <t>строка 01 графа 3 &gt;= строка 03 графа 3</t>
  </si>
  <si>
    <t>строка 01 графа 4 &gt;= строка 03 графа 4</t>
  </si>
  <si>
    <t>строка 01 графа 5 &gt;= строка 03 графа 5</t>
  </si>
  <si>
    <t>строка 01 графа 6 &gt;= строка 03 графа 6</t>
  </si>
  <si>
    <t>строка 01 графа 7 &gt;= строка 03 графа 7</t>
  </si>
  <si>
    <t>строка 01 графа 3 &gt;= строка 04 графа 3</t>
  </si>
  <si>
    <t>строка 01 графа 4 &gt;= строка 04 графа 4</t>
  </si>
  <si>
    <t>строка 01 графа 5 &gt;= строка 04 графа 5</t>
  </si>
  <si>
    <t>строка 01 графа 6 &gt;= строка 04 графа 6</t>
  </si>
  <si>
    <t>строка 01 графа 7 &gt;= строка 04 графа 7</t>
  </si>
  <si>
    <t>строка 05 графа 7 &gt;= строка 06 графа 7</t>
  </si>
  <si>
    <t>строка 05 графа 3 &gt;= строка 07 графа 3</t>
  </si>
  <si>
    <t>строка 05 графа 4 &gt;= строка 07 графа 4</t>
  </si>
  <si>
    <t>строка 05 графа 5 &gt;= строка 07 графа 5</t>
  </si>
  <si>
    <t>строка 05 графа 6 &gt;= строка 07 графа 6</t>
  </si>
  <si>
    <t>строка 05 графа 7 &gt;= строка 07 графа 7</t>
  </si>
  <si>
    <t>строка 08 графа 3 &gt;= строка 09 графа 3</t>
  </si>
  <si>
    <t>строка 08 графа 4 &gt;= строка 09 графа 4</t>
  </si>
  <si>
    <t>строка 08 графа 5 &gt;= строка 09 графа 5</t>
  </si>
  <si>
    <t>Раздел 2 (стр. 05-стр. 06+стр. 07) сумма граф (9+10+11) &gt;= Раздел 3 строка 03 графа 3</t>
  </si>
  <si>
    <t>Раздел 2 (стр. 05-стр. 06+стр. 07) графа 9 &gt;= Раздел 3 строка 04 графа 3</t>
  </si>
  <si>
    <t>Раздел 2 (стр. 05-стр. 06+стр. 07) графа 10 &gt;= Раздел 3 строка 05 графа 3</t>
  </si>
  <si>
    <t>Раздел 2 (стр. 05-стр. 06+стр. 07) графа 12 &gt;= Раздел 3 строка 06 графа 3</t>
  </si>
  <si>
    <t>Раздел 2 (стр. 05-стр. 06+стр. 07) графа 13 &gt;= Раздел 3 строка 08 графа 3</t>
  </si>
  <si>
    <t>строка 08 графа 6 &gt;= строка 09 графа 6</t>
  </si>
  <si>
    <t>строка 08 графа 7 &gt;= строка 09 графа 7</t>
  </si>
  <si>
    <t>строка 08 графа 3 &gt;= строка 10 графа 3</t>
  </si>
  <si>
    <t>строка 08 графа 4 &gt;= строка 10 графа 4</t>
  </si>
  <si>
    <t>строка 08 графа 5 &gt;= строка 10 графа 5</t>
  </si>
  <si>
    <t>строка 08 графа 6 &gt;= строка 10 графа 6</t>
  </si>
  <si>
    <t>строка 08 графа 7 &gt;= строка 10 графа 7</t>
  </si>
  <si>
    <t>строка 08 графа 3 &gt;= строка 11 графа 3</t>
  </si>
  <si>
    <t>строка 08 графа 4 &gt;= строка 11 графа 4</t>
  </si>
  <si>
    <t>строка 08 графа 5 &gt;= строка 11 графа 5</t>
  </si>
  <si>
    <t>строка 08 графа 6 &gt;= строка 11 графа 6</t>
  </si>
  <si>
    <t>строка 08 графа 7 &gt;= строка 11 графа 7</t>
  </si>
  <si>
    <t>строка 12 графа 3 &gt;= строка 14 графа 3</t>
  </si>
  <si>
    <t>строка 12 графа 4 &gt;= строка 14 графа 4</t>
  </si>
  <si>
    <t>строка 12 графа 5 &gt;= строка 14 графа 5</t>
  </si>
  <si>
    <t>строка 12 графа 6 &gt;= строка 14 графа 6</t>
  </si>
  <si>
    <t>строка 12 графа 7 &gt;= строка 14 графа 7</t>
  </si>
  <si>
    <t>строка 15 графа 7 &gt;= строка 16 графа 7</t>
  </si>
  <si>
    <t>строка 15 графа 7 &gt;= строка 17 графа 7</t>
  </si>
  <si>
    <t>строка 15 графа 3 &gt;= строка 18 графа 3</t>
  </si>
  <si>
    <t>строка 15 графа 4 &gt;= строка 18 графа 4</t>
  </si>
  <si>
    <t>15 января
после отчетного периода</t>
  </si>
  <si>
    <t>5 февраля
после отчетного периода</t>
  </si>
  <si>
    <t>Приказ Росстата:
Об утверждении формы 
от  27.08.2013 № 344
О внесении изменений (при наличии)
от  ___________ № ____
от  ___________ № ____</t>
  </si>
  <si>
    <t>КОНФИДЕНЦИАЛЬНОСТЬ ГАРАНТИРУЕТСЯ ПОЛУЧАТЕЛЕМ ИНФОРМАЦИИ</t>
  </si>
  <si>
    <t>Численность граждан, которые не смогли подобрать ребенка за отчетный год</t>
  </si>
  <si>
    <t xml:space="preserve">   из них (из стр.34) в связи с желанием принять на воспитание:
      ребенка, имеющего I  и II группу здоровья</t>
  </si>
  <si>
    <r>
      <t xml:space="preserve">         из них (из стр.35</t>
    </r>
    <r>
      <rPr>
        <sz val="10"/>
        <rFont val="Arial"/>
        <family val="2"/>
        <charset val="204"/>
      </rPr>
      <t xml:space="preserve">)
         </t>
    </r>
    <r>
      <rPr>
        <sz val="10"/>
        <rFont val="Times New Roman"/>
        <family val="1"/>
        <charset val="204"/>
      </rPr>
      <t>в возрасте до 5 лет</t>
    </r>
  </si>
  <si>
    <t xml:space="preserve">      ребенка-сироту</t>
  </si>
  <si>
    <t xml:space="preserve">      ребенка в возрасте до 1 года</t>
  </si>
  <si>
    <t xml:space="preserve">      ребенка в возрасте старше 1 года до 5 лет</t>
  </si>
  <si>
    <t>Число поступивших сообщений о нарушении прав детей, ед.</t>
  </si>
  <si>
    <t>Число выявленных случаев жестокого обращения с детьми, ед.</t>
  </si>
  <si>
    <t>Численность детей, оставшихся без попечения родителей, и лиц из числа детей, оставшихся без попечения родителей, состоявших на учете на получение жилого помещения, включая лиц в возрасте от 23 лет и старше, обеспеченных жилыми помещениями за отчетный год (сумма строк 58-60)</t>
  </si>
  <si>
    <t>строка 15 графа 5 &gt;= строка 18 графа 5</t>
  </si>
  <si>
    <t>строка 15 графа 6 &gt;= строка 18 графа 6</t>
  </si>
  <si>
    <t>строка 15 графа 7 &gt;= строка 18 графа 7</t>
  </si>
  <si>
    <t>строка 19 графа 3 &gt;= строка 20 графа 3</t>
  </si>
  <si>
    <t>строка 19 графа 4 &gt;= строка 20 графа 4</t>
  </si>
  <si>
    <t>строка 19 графа 5 &gt;= строка 20 графа 5</t>
  </si>
  <si>
    <t>строка 19 графа 6 &gt;= строка 20 графа 6</t>
  </si>
  <si>
    <t>строка 19 графа 7 &gt;= строка 20 графа 7</t>
  </si>
  <si>
    <t xml:space="preserve">      образовательных организаций для детей, нуждающихся в психолого-педагогической и медико-социальной помощи</t>
  </si>
  <si>
    <t xml:space="preserve">      учреждений социального обслуживания</t>
  </si>
  <si>
    <t xml:space="preserve">      медицинских организаций</t>
  </si>
  <si>
    <t xml:space="preserve">      некоммерческих организаций</t>
  </si>
  <si>
    <t xml:space="preserve">      иных организаций</t>
  </si>
  <si>
    <t>строка 01 графа 14 &gt;= строка 02 графа 14</t>
  </si>
  <si>
    <t>строка 05 графа 14 &gt;= строка 06 графа 14</t>
  </si>
  <si>
    <t>строка 05 графа 14 &gt;= строка 08 графа 14</t>
  </si>
  <si>
    <t>Численность детей, оставшихся без попечения родителей, находящихся под надзором в организациях для детей-сирот и детей, оставшихся без попечения родителей</t>
  </si>
  <si>
    <t>Численность детей, оставшихся без попечения родителей, поступивших на обучение в образовательные учреждения начального, среднего и высшего профессионального образования на полное государственное обеспечение</t>
  </si>
  <si>
    <t>Численность детей, оставленных матерями (родителями) при рождении (из стр. 06)</t>
  </si>
  <si>
    <t>по договору
о патронат-
ной семье (в 
случаях, пре-
дусмотрен-
ных законами субъектов Российской Федерации)</t>
  </si>
  <si>
    <t>из них
(из гр.12)
иностран-
ными
гражданами</t>
  </si>
  <si>
    <t>Усыновленные (кроме усыновленных отчимами и мачехами) (чел)</t>
  </si>
  <si>
    <t>строка 19 графа 3 &gt;= строка 21 графа 3</t>
  </si>
  <si>
    <t>строка 19 графа 4 &gt;= строка 21 графа 4</t>
  </si>
  <si>
    <t>строка 19 графа 5 &gt;= строка 21 графа 5</t>
  </si>
  <si>
    <t>строка 19 графа 6 &gt;= строка 21 графа 6</t>
  </si>
  <si>
    <t>строка 19 графа 7 &gt;= строка 21 графа 7</t>
  </si>
  <si>
    <t>строка 19 графа 3 &gt;= строка 22 графа 3</t>
  </si>
  <si>
    <t>строка 19 графа 4 &gt;= строка 22 графа 4</t>
  </si>
  <si>
    <t>строка 19 графа 5 &gt;= строка 22 графа 5</t>
  </si>
  <si>
    <t>строка 19 графа 6 &gt;= строка 22 графа 6</t>
  </si>
  <si>
    <t>строка 19 графа 7 &gt;= строка 22 графа 7</t>
  </si>
  <si>
    <t>строка 23 графа 3 &gt;= строка 24 графа 3</t>
  </si>
  <si>
    <t>строка 23 графа 4 &gt;= строка 24 графа 4</t>
  </si>
  <si>
    <t>строка 23 графа 5 &gt;= строка 24 графа 5</t>
  </si>
  <si>
    <t>строка 23 графа 6 &gt;= строка 24 графа 6</t>
  </si>
  <si>
    <t>строка 23 графа 7 &gt;= строка 24 графа 7</t>
  </si>
  <si>
    <t>строка 23 графа 3 &gt;= строка 25 графа 3</t>
  </si>
  <si>
    <t>строка 23 графа 4 &gt;= строка 25 графа 4</t>
  </si>
  <si>
    <t>строка 23 графа 5 &gt;= строка 25 графа 5</t>
  </si>
  <si>
    <t>строка 23 графа 6 &gt;= строка 25 графа 6</t>
  </si>
  <si>
    <t>строка 23 графа 7 &gt;= строка 25 графа 7</t>
  </si>
  <si>
    <t>строка 23 графа 3 &gt;= строка 26 графа 3</t>
  </si>
  <si>
    <t>строка 23 графа 4 &gt;= строка 26 графа 4</t>
  </si>
  <si>
    <t>строка 23 графа 5 &gt;= строка 26 графа 5</t>
  </si>
  <si>
    <t>строка 23 графа 6 &gt;= строка 26 графа 6</t>
  </si>
  <si>
    <t>строка 23 графа 7 &gt;= строка 26 графа 7</t>
  </si>
  <si>
    <t>строка 23 графа 3 &gt;= строка 27 графа 3</t>
  </si>
  <si>
    <t>строка 23 графа 4 &gt;= строка 27 графа 4</t>
  </si>
  <si>
    <t>строка 23 графа 5 &gt;= строка 27 графа 5</t>
  </si>
  <si>
    <t>строка 23 графа 6 &gt;= строка 27 графа 6</t>
  </si>
  <si>
    <t>строка 23 графа 7 &gt;= строка 27 графа 7</t>
  </si>
  <si>
    <t>строка 28 графа 3 &gt;= строка 29 графа 3</t>
  </si>
  <si>
    <t>строка 28 графа 4 &gt;= строка 29 графа 4</t>
  </si>
  <si>
    <t>строка 28 графа 5 &gt;= строка 29 графа 5</t>
  </si>
  <si>
    <t>строка 28 графа 6 &gt;= строка 29 графа 6</t>
  </si>
  <si>
    <t>строка 28 графа 7 &gt;= строка 29 графа 7</t>
  </si>
  <si>
    <t>строка 28 графа 3 &gt;= строка 30 графа 3</t>
  </si>
  <si>
    <t>строка 28 графа 4 &gt;= строка 30 графа 4</t>
  </si>
  <si>
    <t>строка 28 графа 5 &gt;= строка 30 графа 5</t>
  </si>
  <si>
    <t>строка 28 графа 6 &gt;= строка 30 графа 6</t>
  </si>
  <si>
    <t>строка 28 графа 7 &gt;= строка 30 графа 7</t>
  </si>
  <si>
    <t>строка 28 графа 3 &gt;= строка 31 графа 3</t>
  </si>
  <si>
    <t>строка 28 графа 4 &gt;= строка 31 графа 4</t>
  </si>
  <si>
    <t>строка 28 графа 5 &gt;= строка 31 графа 5</t>
  </si>
  <si>
    <t>строка 28 графа 6 &gt;= строка 31 графа 6</t>
  </si>
  <si>
    <t>строка 28 графа 7 &gt;= строка 31 графа 7</t>
  </si>
  <si>
    <t>строка 23 графа 3 = строка 01+строка 08-строка 15 графа 3</t>
  </si>
  <si>
    <t>строка 23 графа 4 = строка 01+строка 08-строка 15 графа 4</t>
  </si>
  <si>
    <t>строка 23 графа 5 = строка 01+строка 08-строка 15 графа 5</t>
  </si>
  <si>
    <t>Раздел 2. Движение численности детей в возрасте до 18 лет, находящихся на воспитании в семьях, за 2014 год</t>
  </si>
  <si>
    <t>строка 18 графа 07 &gt;= строка 21 графа 07</t>
  </si>
  <si>
    <t>строка 18 графа 08 &gt;= строка 21 графа 08</t>
  </si>
  <si>
    <t>строка 18 графа 09 &gt;= строка 21 графа 09</t>
  </si>
  <si>
    <t>строка 18 графа 10 &gt;= строка 21 графа 10</t>
  </si>
  <si>
    <t>строка 18 графа 11 &gt;= строка 21 графа 11</t>
  </si>
  <si>
    <t>строка 18 графа 12 &gt;= строка 21 графа 12</t>
  </si>
  <si>
    <t>строка 18 графа 14 &gt;= строка 21 графа 14</t>
  </si>
  <si>
    <t>строка 26 графа 13 &gt;= строка 27 графа 13</t>
  </si>
  <si>
    <t>строка 26 графа 03 &gt;= строка 27 графа 03</t>
  </si>
  <si>
    <t>строка 26 графа 04 &gt;= строка 27 графа 04</t>
  </si>
  <si>
    <t>строка 26 графа 05 &gt;= строка 27 графа 05</t>
  </si>
  <si>
    <t>строка 26 графа 06 &gt;= строка 27 графа 06</t>
  </si>
  <si>
    <t>строка 26 графа 07 &gt;= строка 27 графа 07</t>
  </si>
  <si>
    <t>строка 26 графа 08 &gt;= строка 27 графа 08</t>
  </si>
  <si>
    <t>строка 26 графа 09 &gt;= строка 27 графа 09</t>
  </si>
  <si>
    <t>строка 26 графа 10 &gt;= строка 27 графа 10</t>
  </si>
  <si>
    <t>строка 26 графа 11 &gt;= строка 27 графа 11</t>
  </si>
  <si>
    <t>строка 26 графа 12 &gt;= строка 27 графа 12</t>
  </si>
  <si>
    <t>строка 26 графа 14 &gt;= строка 27 графа 14</t>
  </si>
  <si>
    <t>строка 26 графа 3 = (строка 01-строка 02+строка 03+строка 05-строка 06+строка 07-строка 10) графа 3</t>
  </si>
  <si>
    <t>строка 26 графа 4 = (строка 01-строка 02+строка 03+строка 05-строка 06+строка 07-строка 10) графа 4</t>
  </si>
  <si>
    <t>строка 26 графа 5 = (строка 01-строка 02+строка 03+строка 05-строка 06+строка 07-строка 10) графа 5</t>
  </si>
  <si>
    <t>строка 26 графа 7 = (строка 01-строка 02+строка 03+строка 05-строка 06+строка 07-строка 10) графа 7</t>
  </si>
  <si>
    <t>строка 26 графа 8 = (строка 01-строка 02+строка 03+строка 05-строка 06+строка 07-строка 10) графа 8</t>
  </si>
  <si>
    <t>строка 26 графа 9 = (строка 01-строка 02+строка 03+строка 05-строка 06+строка 07-строка 10) графа 9</t>
  </si>
  <si>
    <t>строка 26 графа 10 = (строка 01-строка 02+строка 03+строка 05-строка 06+строка 07-строка 10) графа 10</t>
  </si>
  <si>
    <t>строка 26 графа 11 = (строка 01-строка 02+строка 03+строка 05-строка 06+строка 07-строка 10) графа 11</t>
  </si>
  <si>
    <t>строка 26 графа 12 = (строка 01-строка 02+строка 03+строка 05-строка 06+строка 07-строка 10) графа 12</t>
  </si>
  <si>
    <t>строка 26 графа 13 = (строка 01-строка 02+строка 03+строка 05-строка 06+строка 07-строка 10) графа 13</t>
  </si>
  <si>
    <t>строка 26 графа 6 = (строка 01-строка 02+строка 03+строка 04+строка 05-строка 06+строка 07-строка 10-строка 25) графа 6</t>
  </si>
  <si>
    <t>строка 26 графа 14 = (строка 01-строка 02+строка 03+строка 04+строка 05-строка 06+строка 07-строка 10-строка 25) графа 14</t>
  </si>
  <si>
    <t>строка 23 графа 3 &gt;= строка 23 графа 6</t>
  </si>
  <si>
    <t>строка 26 графа 3 &gt;= строка 26 графа 6</t>
  </si>
  <si>
    <t>строка 27 графа 3 &gt;= строка 27 графа 6</t>
  </si>
  <si>
    <t>строка 28 графа 3 &gt;= строка 28 графа 6</t>
  </si>
  <si>
    <t>строка 23 графа 3 &gt;= строка 23 графа 7</t>
  </si>
  <si>
    <t>строка 26 графа 3 &gt;= строка 26 графа 7</t>
  </si>
  <si>
    <t>строка 27 графа 3 &gt;= строка 27 графа 7</t>
  </si>
  <si>
    <t>строка 28 графа 3 &gt;= строка 28 графа 7</t>
  </si>
  <si>
    <t>строка 23 графа 3 &gt;= строка 23 графа 9</t>
  </si>
  <si>
    <t>строка 26 графа 3 &gt;= строка 26 графа 9</t>
  </si>
  <si>
    <t>строка 27 графа 3 &gt;= строка 27 графа 9</t>
  </si>
  <si>
    <t>строка 28 графа 3 &gt;= строка 28 графа 9</t>
  </si>
  <si>
    <t>строка 23 графа 3 &gt;= строка 23 графа 10</t>
  </si>
  <si>
    <t>строка 26 графа 3 &gt;= строка 26 графа 10</t>
  </si>
  <si>
    <t>строка 27 графа 3 &gt;= строка 27 графа 10</t>
  </si>
  <si>
    <t>строка 28 графа 3 &gt;= строка 28 графа 10</t>
  </si>
  <si>
    <t>строка 23 графа 3 &gt;= строка 23 графа 11</t>
  </si>
  <si>
    <t>строка 26 графа 3 &gt;= строка 26 графа 11</t>
  </si>
  <si>
    <t>строка 27 графа 3 &gt;= строка 27 графа 11</t>
  </si>
  <si>
    <t>строка 28 графа 3 &gt;= строка 28 графа 11</t>
  </si>
  <si>
    <t>строка 23 графа 3 = сумма граф (5+7+8+9+10+11) по строке 23</t>
  </si>
  <si>
    <t>строка 26 графа 3 = сумма граф (5+7+8+9+10+11) по строке 26</t>
  </si>
  <si>
    <t>строка 27 графа 3 = сумма граф (5+7+8+9+10+11) по строке 27</t>
  </si>
  <si>
    <t>строка 28 графа 3 = сумма граф (5+7+8+9+10+11) по строке 28</t>
  </si>
  <si>
    <t>строка 22 графа 12 &gt;= строка 22 графа 14</t>
  </si>
  <si>
    <t>строка 23 графа 12 &gt;= строка 23 графа 13</t>
  </si>
  <si>
    <t>строка 26 графа 12 &gt;= строка 26 графа 13</t>
  </si>
  <si>
    <t>строка 27 графа 12 &gt;= строка 27 графа 13</t>
  </si>
  <si>
    <t>строка 28 графа 12 &gt;= строка 28 графа 13</t>
  </si>
  <si>
    <t>строка 26 графа 8 = строка 40 графа 3</t>
  </si>
  <si>
    <t>строка 26 графа 11 = строка 42 графа 3</t>
  </si>
  <si>
    <t>строка 34 гр.3 &gt;= строка 33 гр.3</t>
  </si>
  <si>
    <t>строка 40 гр.3 &gt;= строка 39 гр.3</t>
  </si>
  <si>
    <t>строка 42 гр.3 &gt;= строка 41 гр.3</t>
  </si>
  <si>
    <t>строка 18 графа 14 &gt;= строка 20 графа 14</t>
  </si>
  <si>
    <t>строка 15 графа 03 &gt;= строка 17 графа 03</t>
  </si>
  <si>
    <t>строка 15 графа 04 &gt;= строка 17 графа 04</t>
  </si>
  <si>
    <t>строка 15 графа 05 &gt;= строка 17 графа 05</t>
  </si>
  <si>
    <t>строка 15 графа 06 &gt;= строка 17 графа 06</t>
  </si>
  <si>
    <t>строка 15 графа 07 &gt;= строка 17 графа 07</t>
  </si>
  <si>
    <t>строка 15 графа 08 &gt;= строка 17 графа 08</t>
  </si>
  <si>
    <t>строка 15 графа 09 &gt;= строка 17 графа 09</t>
  </si>
  <si>
    <t>строка 15 графа 10 &gt;= строка 17 графа 10</t>
  </si>
  <si>
    <t>строка 15 графа 11 &gt;= строка 17 графа 11</t>
  </si>
  <si>
    <t>строка 15 графа 12 &gt;= строка 17 графа 12</t>
  </si>
  <si>
    <t>строка 15 графа 13 &gt;= строка 17 графа 13</t>
  </si>
  <si>
    <t>строка 15 графа 14 &gt;= строка 17 графа 14</t>
  </si>
  <si>
    <t>строка 18 графа 14 &gt;= строка 22 графа 14</t>
  </si>
  <si>
    <t>строка 18 графа 03 &gt;= строка 22 графа 03</t>
  </si>
  <si>
    <t>строка 18 графа 04 &gt;= строка 22 графа 04</t>
  </si>
  <si>
    <t>строка 18 графа 05 &gt;= строка 22 графа 05</t>
  </si>
  <si>
    <t>строка 18 графа 06 &gt;= строка 22 графа 06</t>
  </si>
  <si>
    <t>строка 18 графа 07 &gt;= строка 22 графа 07</t>
  </si>
  <si>
    <t>строка 18 графа 08 &gt;= строка 22 графа 08</t>
  </si>
  <si>
    <t>строка 18 графа 09 &gt;= строка 22 графа 09</t>
  </si>
  <si>
    <t>строка 18 графа 10 &gt;= строка 22 графа 10</t>
  </si>
  <si>
    <t>строка 18 графа 11 &gt;= строка 22 графа 11</t>
  </si>
  <si>
    <t>строка 18 графа 12 &gt;= строка 22 графа 12</t>
  </si>
  <si>
    <t>строка 18 графа 13 &gt;= строка 22 графа 13</t>
  </si>
  <si>
    <t>строка 26 графа 14 &gt;= строка 28 графа 14</t>
  </si>
  <si>
    <t>строка 26 графа 03 &gt;= строка 28 графа 03</t>
  </si>
  <si>
    <t>строка 26 графа 04 &gt;= строка 28 графа 04</t>
  </si>
  <si>
    <t>строка 26 графа 05 &gt;= строка 28 графа 05</t>
  </si>
  <si>
    <t>строка 26 графа 06 &gt;= строка 28 графа 06</t>
  </si>
  <si>
    <t>строка 26 графа 07 &gt;= строка 28 графа 07</t>
  </si>
  <si>
    <t>строка 26 графа 08 &gt;= строка 28 графа 08</t>
  </si>
  <si>
    <t>строка 26 графа 09 &gt;= строка 28 графа 09</t>
  </si>
  <si>
    <t>строка 26 графа 10 &gt;= строка 28 графа 10</t>
  </si>
  <si>
    <t>строка 26 графа 11 &gt;= строка 28 графа 11</t>
  </si>
  <si>
    <t>строка 26 графа 12 &gt;= строка 28 графа 12</t>
  </si>
  <si>
    <t>строка 26 графа 13 &gt;= строка 28 графа 13</t>
  </si>
  <si>
    <t>строка 01 графа 12 &gt;= строка 01 графа 14</t>
  </si>
  <si>
    <t>строка 02 графа 12 &gt;= строка 02 графа 14</t>
  </si>
  <si>
    <t>строка 03 графа 12 &gt;= строка 03 графа 14</t>
  </si>
  <si>
    <t>строка 05 графа 12 &gt;= строка 05 графа 14</t>
  </si>
  <si>
    <t>строка 06 графа 12 &gt;= строка 06 графа 14</t>
  </si>
  <si>
    <t>строка 07 графа 12 &gt;= строка 07 графа 14</t>
  </si>
  <si>
    <t>строка 08 графа 12 &gt;= строка 08 графа 14</t>
  </si>
  <si>
    <t>строка 09 графа 12 &gt;= строка 09 графа 14</t>
  </si>
  <si>
    <t>строка 10 графа 12 &gt;= строка 10 графа 14</t>
  </si>
  <si>
    <t>строка 11 графа 12 &gt;= строка 11 графа 14</t>
  </si>
  <si>
    <t>строка 12 графа 12 &gt;= строка 12 графа 14</t>
  </si>
  <si>
    <t>строка 13 графа 12 &gt;= строка 13 графа 14</t>
  </si>
  <si>
    <t>строка 14 графа 12 &gt;= строка 14 графа 14</t>
  </si>
  <si>
    <t>строка 15 графа 12 &gt;= строка 15 графа 14</t>
  </si>
  <si>
    <t>строка 16 графа 12 &gt;= строка 16 графа 14</t>
  </si>
  <si>
    <t>строка 17 графа 12 &gt;= строка 17 графа 14</t>
  </si>
  <si>
    <t>строка 18 графа 12 &gt;= строка 18 графа 14</t>
  </si>
  <si>
    <t>строка 19 графа 12 &gt;= строка 19 графа 14</t>
  </si>
  <si>
    <t>строка 20 графа 12 &gt;= строка 20 графа 14</t>
  </si>
  <si>
    <t>строка 21 графа 12 &gt;= строка 21 графа 14</t>
  </si>
  <si>
    <t>строка 23 графа 12 &gt;= строка 23 графа 14</t>
  </si>
  <si>
    <t>строка 24 графа 12 &gt;= строка 24 графа 14</t>
  </si>
  <si>
    <t>строка 26 графа 12 &gt;= строка 26 графа 14</t>
  </si>
  <si>
    <t>строка 27 графа 12 &gt;= строка 27 графа 14</t>
  </si>
  <si>
    <t>строка 28 графа 12 &gt;= строка 28 графа 14</t>
  </si>
  <si>
    <t>строка 26 гр.9 &gt;= строка 29 гр.3</t>
  </si>
  <si>
    <t>строка 26 гр.10 &gt;= строка 35 гр.3</t>
  </si>
  <si>
    <t>строка 26 гр.12 &gt;= строка 43 гр.3</t>
  </si>
  <si>
    <t>строка 29 = сумме строк 30+31+32 по графе 3</t>
  </si>
  <si>
    <t>строка 43 = сумме строк 44+45+46 по графе 3</t>
  </si>
  <si>
    <t>строка 35 = сумме строк 36+37+38 по графе 3</t>
  </si>
  <si>
    <t>если стр.26 гр.8  &gt; 0, то стр.39 гр.3 &gt; 0</t>
  </si>
  <si>
    <t>если стр.26 гр.9  &gt; 0, то стр.29 гр.3 &gt; 0</t>
  </si>
  <si>
    <t>если стр.26 гр.10 &gt; 0, то стр.35 гр.3 &gt; 0</t>
  </si>
  <si>
    <t>если стр.26 гр.11 &gt; 0, то стр.41 гр.3 &gt; 0</t>
  </si>
  <si>
    <t>если стр.26 гр.12 &gt; 0, то стр.43 гр.3 &gt; 0</t>
  </si>
  <si>
    <t>если стр.34 гр.3  &gt; 0, то стр.33 гр.3 &gt; 0</t>
  </si>
  <si>
    <t>строка 32 графа 3 = сумма граф (4+5+6+7) по строке 32</t>
  </si>
  <si>
    <t>строка 32 графа 3 &gt;= строка 32 графа 8</t>
  </si>
  <si>
    <t xml:space="preserve">      при содействии представительств иностранных организаций,
      имеющих соответствующие разрешения Минобрнауки России
      на осуществление деятельности по усыновлению на территории
      Российской Федерации</t>
  </si>
  <si>
    <t>детей-инвалидов
(из гр. 3)</t>
  </si>
  <si>
    <t>Всего
(сумма
гр. 4 - 7)</t>
  </si>
  <si>
    <t>Опекуны (попечители)</t>
  </si>
  <si>
    <t>Усыновители</t>
  </si>
  <si>
    <t>Приемные родители</t>
  </si>
  <si>
    <t>Патронатные родители (в соответствии с законами субъектов Российской Федерации)</t>
  </si>
  <si>
    <t>из них иностранные граждане (из гр. 6)</t>
  </si>
  <si>
    <t xml:space="preserve">   в региональном банке данных о детях</t>
  </si>
  <si>
    <t>(должность)</t>
  </si>
  <si>
    <t>(Ф.И.О.)</t>
  </si>
  <si>
    <t>(подпись)</t>
  </si>
  <si>
    <t>(номер контактного телефона)</t>
  </si>
  <si>
    <t>(дата составления документа)</t>
  </si>
  <si>
    <t>ФЕДЕРАЛЬНОЕ СТАТИСТИЧЕСКОЕ НАБЛЮДЕНИЕ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</si>
  <si>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</si>
  <si>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ВОЗМОЖНО ПРЕДОСТАВЛЕНИЕ В ЭЛЕКТРОННОМ ВИДЕ</t>
  </si>
  <si>
    <t>за</t>
  </si>
  <si>
    <t>год</t>
  </si>
  <si>
    <t>Предоставляют:</t>
  </si>
  <si>
    <t>Сроки предоставления</t>
  </si>
  <si>
    <t>Форма № 103-рик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</si>
  <si>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</si>
  <si>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</si>
  <si>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</si>
  <si>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</si>
  <si>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</si>
  <si>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Код по ОКЕИ: человек – 792</t>
  </si>
  <si>
    <t>Раздел 3. Устройство детей на воспитание в семьи граждан</t>
  </si>
  <si>
    <t>Раздел 6. Наличие специалистов по охране детства</t>
  </si>
  <si>
    <t xml:space="preserve">      о выявлении детей, находящихся в обстановке, представляющей угрозу их
      жизни, здоровью или препятствующей их воспитанию</t>
  </si>
  <si>
    <t>СВЕДЕНИЯ О ВЫЯВЛЕНИИ И УСТРОЙСТВЕ ДЕТЕЙ-СИРОТ И ДЕТЕЙ, ОСТАВШИХСЯ БЕЗ ПОПЕЧЕНИЯ РОДИТЕЛЕЙ</t>
  </si>
  <si>
    <t xml:space="preserve">            переданные на возмездную форму опеки (попечительства)</t>
  </si>
  <si>
    <t>Годовая</t>
  </si>
  <si>
    <t xml:space="preserve">                  под опеку (попечительство) по договору о патронатной семье (патронате, патронатном
                  воспитании) в случаях, предусмотренных законами субъектов Российской Федерации</t>
  </si>
  <si>
    <t xml:space="preserve">      на усыновление (удочерение)</t>
  </si>
  <si>
    <t xml:space="preserve">      умерли</t>
  </si>
  <si>
    <t xml:space="preserve">      выбыли по иным основаниям</t>
  </si>
  <si>
    <t xml:space="preserve">      возвращены родителям</t>
  </si>
  <si>
    <t>Раздел 1. Учет и устройство детей в возрасте до 18 лет, оставшихся без попечения родителей</t>
  </si>
  <si>
    <t>Код по ОКЕИ: человек - 792</t>
  </si>
  <si>
    <t>Опекаемые (подопечные) (чел)</t>
  </si>
  <si>
    <t xml:space="preserve">из них (из гр. 3): </t>
  </si>
  <si>
    <t>посторон-ними гражданами</t>
  </si>
  <si>
    <t>добровольно переданные родителями по заявлению о назначении их ребенку опекуна (попечителя)</t>
  </si>
  <si>
    <t>дети, на ко-торых вып-лачиваются денежные средства</t>
  </si>
  <si>
    <t>по договору о приемной семье</t>
  </si>
  <si>
    <t>на иные виды возмездной опеки (попе-чительства)</t>
  </si>
  <si>
    <t xml:space="preserve">Состояло детей на воспитании в семьях на начало отчетного года </t>
  </si>
  <si>
    <t>Численность детей, которым дополнительно назначена выплата денежных средств в течение отчетного года</t>
  </si>
  <si>
    <t xml:space="preserve">Принято детей на воспитание в семьи  за отчетный год </t>
  </si>
  <si>
    <t>Численность детей, которым отменена выплата денежных средств без отмены опеки в течение отчетного года</t>
  </si>
  <si>
    <t>переданные на  безвоз-мездную форму опеки (попечи-тельства)</t>
  </si>
  <si>
    <t xml:space="preserve">   из них (стр. 01):
      в отношении которых прекращена та или иная
      форма семейного устройства за отчетный год</t>
  </si>
  <si>
    <t xml:space="preserve">      принято на другую форму семейного устройства
      за отчетный год</t>
  </si>
  <si>
    <t xml:space="preserve">   из них (из стр. 05):
      прибывших из других регионов  </t>
  </si>
  <si>
    <t xml:space="preserve">   из них (из стр. 10):
      по достижении совершеннолетия (18 лет)</t>
  </si>
  <si>
    <t xml:space="preserve">      под предварительную опеку (попечительство)</t>
  </si>
  <si>
    <t xml:space="preserve">         из них (из стр.12):
            находятся под предварительной опекой на конец отчетного года</t>
  </si>
  <si>
    <t xml:space="preserve">            по истечении установленного срока были помещены под надзор в организацию для детей-сирот</t>
  </si>
  <si>
    <t xml:space="preserve">            по истечении установленного срока переданы на безвозмездную форму опеки (попечительства)
            в семью предварительного опекуна</t>
  </si>
  <si>
    <t xml:space="preserve">            по истечении установленного срока переданы на возмездную форму опеки (попечительства)
            в семью предварительного опекуна</t>
  </si>
  <si>
    <t xml:space="preserve">               в том числе (из стр.16):
                  в приемную семью</t>
  </si>
  <si>
    <t xml:space="preserve">                  в патронатную семью</t>
  </si>
  <si>
    <t xml:space="preserve">         из них (из стр.20) 
            переданные на безвозмездную форму опеки (попечительства)</t>
  </si>
  <si>
    <t xml:space="preserve">               в том числе (из стр.22):
                  под опеку (попечительство) по договору о приемной семье</t>
  </si>
  <si>
    <t>Численность детей, оставшихся неустроенными на конец отчетного года
(стр.06 – (стр. 07+стр.08+стр.09+стр.10+стр.11+стр.13+ стр.20+ стр.25+стр.26 + стр.27+стр.28+стр.29))</t>
  </si>
  <si>
    <t xml:space="preserve">   из них (из стр. 30) 
      помещенные в больницы, специализированные учреждения для несовершеннолетних, 
      нуждающихся в социальной реабилитации, и другие учреждения временного пребывания</t>
  </si>
  <si>
    <t>Численность детей, состоящих на учете в региональном банке данных о детях, оставшихся без попечения родителей, на конец отчетного года (стр.32 + стр.33 – стр.34)</t>
  </si>
  <si>
    <t>Численность детей, оставшихся без попечения родителей, и лиц из их числа, включая лиц в возрасте от 23 лет и старше, состоявших на учете на получение жилого помещения (всего на начало отчетного года)</t>
  </si>
  <si>
    <t xml:space="preserve">         16 лет</t>
  </si>
  <si>
    <t xml:space="preserve">         17 лет</t>
  </si>
  <si>
    <t xml:space="preserve">   лиц из числа детей, оставшихся без попечения родителей, в возрасте
   от 18 до 23 лет</t>
  </si>
  <si>
    <t xml:space="preserve">   лиц в возрасте от 23 лет и старше</t>
  </si>
  <si>
    <t>Численность детей, оставшихся без попечения родителей, и лиц из их числа, состоящих на учете на получение жилого помещения, включая лиц в возрасте от 23 лет и старше (всего на конец отчетного года)</t>
  </si>
  <si>
    <t xml:space="preserve">            лиц, не состоящих в браке</t>
  </si>
  <si>
    <t xml:space="preserve">      из них (из стр. 19) в связи с принятием в семью ребенка</t>
  </si>
  <si>
    <t xml:space="preserve">         супружеских пар</t>
  </si>
  <si>
    <t>Число семей усыновителей на конец отчетного года (ед)</t>
  </si>
  <si>
    <t xml:space="preserve">   в них детей (без родных) (чел)</t>
  </si>
  <si>
    <t>в том числе (из гр. 3):</t>
  </si>
  <si>
    <t>в возрасте:</t>
  </si>
  <si>
    <t>до 1 года</t>
  </si>
  <si>
    <t>от 1 года до 3 лет</t>
  </si>
  <si>
    <t>от 3 до 7 лет</t>
  </si>
  <si>
    <t>Численность детей, переданных на безвозмездную форму опеки (попечительства) на конец года</t>
  </si>
  <si>
    <t>Численность детей, переданных на возмездную форму опеки (попечительства) на конец года</t>
  </si>
  <si>
    <t>Численность усыновленных детей на конец года</t>
  </si>
  <si>
    <t xml:space="preserve">   из них (из стр. 01) посторонним гражданам</t>
  </si>
  <si>
    <t xml:space="preserve">   из них (из стр. 03):
      по договору о приемной семье</t>
  </si>
  <si>
    <t xml:space="preserve">      по договору о патронатной семье (патронате, патронатном
      воспитании) в случаях, предусмотренных законами субъектов
      Российской Федерации </t>
  </si>
  <si>
    <t xml:space="preserve">   в том числе (из стр. 06):
      гражданами Российской Федерации</t>
  </si>
  <si>
    <t xml:space="preserve">      иностранными гражданами</t>
  </si>
  <si>
    <t xml:space="preserve">         в том числе (из стр. 08) гражданами государств:
            США</t>
  </si>
  <si>
    <t xml:space="preserve">            Канада</t>
  </si>
  <si>
    <t xml:space="preserve">            Италия</t>
  </si>
  <si>
    <t xml:space="preserve">            Испания</t>
  </si>
  <si>
    <t xml:space="preserve">            Франция</t>
  </si>
  <si>
    <t xml:space="preserve">            Германия</t>
  </si>
  <si>
    <t xml:space="preserve">            Ирландия</t>
  </si>
  <si>
    <t xml:space="preserve">            Великобритания</t>
  </si>
  <si>
    <t xml:space="preserve">            Швеция</t>
  </si>
  <si>
    <t xml:space="preserve">            Финляндия</t>
  </si>
  <si>
    <t xml:space="preserve">            Норвегия</t>
  </si>
  <si>
    <t xml:space="preserve">            Бельгия</t>
  </si>
  <si>
    <t xml:space="preserve">            Израиль</t>
  </si>
  <si>
    <t xml:space="preserve">            Мальта</t>
  </si>
  <si>
    <t xml:space="preserve">            Кипр</t>
  </si>
  <si>
    <t xml:space="preserve">            Словения</t>
  </si>
  <si>
    <t xml:space="preserve">            Швейцария</t>
  </si>
  <si>
    <t xml:space="preserve">            Аргентина</t>
  </si>
  <si>
    <t xml:space="preserve">            Австрия</t>
  </si>
  <si>
    <t xml:space="preserve">      помещены под надзор в образовательные, медицинские 
      организации, организации, оказывающие социальные
      услуги, другие организации для детей-сирот и детей,
      оставшихся без попечения родителей, на полное
      государственное обеспечение</t>
  </si>
  <si>
    <t>строка 03 графа 3 &gt;= строка 05 графа 3</t>
  </si>
  <si>
    <t>строка 03 графа 4 &gt;= строка 05 графа 4</t>
  </si>
  <si>
    <t>строка 03 графа 5 &gt;= строка 05 графа 5</t>
  </si>
  <si>
    <t>строка 03 графа 6 &gt;= строка 05 графа 6</t>
  </si>
  <si>
    <t>строка 03 графа 7 &gt;= строка 05 графа 7</t>
  </si>
  <si>
    <t>строка 03 графа 8 &gt;= строка 05 графа 8</t>
  </si>
  <si>
    <t>строка 03 графа 3 &gt;= сумма строк (04+05) графа 3</t>
  </si>
  <si>
    <t>строка 03 графа 4 &gt;= сумма строк (04+05) графа 4</t>
  </si>
  <si>
    <t>строка 03 графа 5 &gt;= сумма строк (04+05) графа 5</t>
  </si>
  <si>
    <t>строка 03 графа 6 &gt;= сумма строк (04+05) графа 6</t>
  </si>
  <si>
    <t>строка 03 графа 7 &gt;= сумма строк (04+05) графа 7</t>
  </si>
  <si>
    <t>строка 03 графа 8 &gt;= сумма строк (04+05) графа 8</t>
  </si>
  <si>
    <t>строка 06 графа 3 = сумма строк (07+08) графа 3</t>
  </si>
  <si>
    <t>строка 06 графа 4 = сумма строк (07+08) графа 4</t>
  </si>
  <si>
    <t>строка 06 графа 5 = сумма строк (07+08) графа 5</t>
  </si>
  <si>
    <t>строка 06 графа 6 = сумма строк (07+08) графа 6</t>
  </si>
  <si>
    <t>строка 06 графа 7 = сумма строк (07+08) графа 7</t>
  </si>
  <si>
    <t>строка 06 графа 8 = сумма строк (07+08) графа 8</t>
  </si>
  <si>
    <t>строка 01 &gt;= строка 02</t>
  </si>
  <si>
    <t>строка 01 графа 03 &gt;= строка 02 графа 03</t>
  </si>
  <si>
    <t>строка 01 графа 04 &gt;= строка 02 графа 04</t>
  </si>
  <si>
    <t>строка 01 графа 05 &gt;= строка 02 графа 05</t>
  </si>
  <si>
    <t>строка 01 графа 06 &gt;= строка 02 графа 06</t>
  </si>
  <si>
    <t>строка 01 графа 07 &gt;= строка 02 графа 07</t>
  </si>
  <si>
    <t>строка 01 графа 08 &gt;= строка 02 графа 08</t>
  </si>
  <si>
    <t>строка 01 графа 09 &gt;= строка 02 графа 09</t>
  </si>
  <si>
    <t>строка 01 графа 10 &gt;= строка 02 графа 10</t>
  </si>
  <si>
    <t>строка 01 графа 11 &gt;= строка 02 графа 11</t>
  </si>
  <si>
    <t>строка 01 графа 12 &gt;= строка 02 графа 12</t>
  </si>
  <si>
    <t>строка 01 графа 13 &gt;= строка 02 графа 13</t>
  </si>
  <si>
    <t>строка 05 графа 03 &gt;= строка 06 графа 03</t>
  </si>
  <si>
    <t>строка 05 графа 04 &gt;= строка 06 графа 04</t>
  </si>
  <si>
    <t>строка 05 графа 05 &gt;= строка 06 графа 05</t>
  </si>
  <si>
    <t>строка 05 графа 06 &gt;= строка 06 графа 06</t>
  </si>
  <si>
    <t>строка 05 графа 07 &gt;= строка 06 графа 07</t>
  </si>
  <si>
    <t>строка 05 графа 08 &gt;= строка 06 графа 08</t>
  </si>
  <si>
    <t>строка 05 графа 09 &gt;= строка 06 графа 09</t>
  </si>
  <si>
    <t>строка 05 графа 10 &gt;= строка 06 графа 10</t>
  </si>
  <si>
    <t>строка 05 графа 11 &gt;= строка 06 графа 11</t>
  </si>
  <si>
    <t>строка 05 графа 12 &gt;= строка 06 графа 12</t>
  </si>
  <si>
    <t>строка 05 графа 13 &gt;= строка 06 графа 13</t>
  </si>
  <si>
    <t>строка 05 графа 03 &gt;= строка 08 графа 03</t>
  </si>
  <si>
    <t>строка 05 графа 04 &gt;= строка 08 графа 04</t>
  </si>
  <si>
    <t>строка 05 графа 05 &gt;= строка 08 графа 05</t>
  </si>
  <si>
    <t>строка 05 графа 06 &gt;= строка 08 графа 06</t>
  </si>
  <si>
    <t>строка 05 графа 07 &gt;= строка 08 графа 07</t>
  </si>
  <si>
    <t>строка 05 графа 08 &gt;= строка 08 графа 08</t>
  </si>
  <si>
    <t>строка 05 графа 09 &gt;= строка 08 графа 09</t>
  </si>
  <si>
    <t>строка 05 графа 10 &gt;= строка 08 графа 10</t>
  </si>
  <si>
    <t>строка 05 графа 11 &gt;= строка 08 графа 11</t>
  </si>
  <si>
    <t>строка 05 графа 12 &gt;= строка 08 графа 12</t>
  </si>
  <si>
    <t>строка 05 графа 13 &gt;= строка 08 графа 13</t>
  </si>
  <si>
    <t>строка 05 графа 03 &gt;= строка 09 графа 03</t>
  </si>
  <si>
    <t>строка 05 графа 04 &gt;= строка 09 графа 04</t>
  </si>
  <si>
    <t>Раздел 1 строка 06 &gt;= Раздел 1 строка 40</t>
  </si>
  <si>
    <t>Раздел 1 строка 40 &gt;= Раздел 1 строка 41</t>
  </si>
  <si>
    <t>строка 05 графа 05 &gt;= строка 09 графа 05</t>
  </si>
  <si>
    <t>строка 05 графа 06 &gt;= строка 09 графа 06</t>
  </si>
  <si>
    <t>строка 05 графа 07 &gt;= строка 09 графа 07</t>
  </si>
  <si>
    <t>строка 05 графа 08 &gt;= строка 09 графа 08</t>
  </si>
  <si>
    <t>строка 05 графа 09 &gt;= строка 09 графа 09</t>
  </si>
  <si>
    <t>строка 05 графа 10 &gt;= строка 09 графа 10</t>
  </si>
  <si>
    <t>строка 05 графа 11 &gt;= строка 09 графа 11</t>
  </si>
  <si>
    <t>строка 05 графа 12 &gt;= строка 09 графа 12</t>
  </si>
  <si>
    <t>строка 05 графа 13 &gt;= строка 09 графа 13</t>
  </si>
  <si>
    <t>строка 10 графа 03 &gt;= строка 11 графа 03</t>
  </si>
  <si>
    <t>строка 10 графа 04 &gt;= строка 11 графа 04</t>
  </si>
  <si>
    <t>строка 10 графа 05 &gt;= строка 11 графа 05</t>
  </si>
  <si>
    <t>строка 10 графа 06 &gt;= строка 11 графа 06</t>
  </si>
  <si>
    <t>строка 10 графа 07 &gt;= строка 11 графа 07</t>
  </si>
  <si>
    <t>строка 10 графа 08 &gt;= строка 11 графа 08</t>
  </si>
  <si>
    <t>строка 10 графа 09 &gt;= строка 11 графа 09</t>
  </si>
  <si>
    <t>строка 10 графа 10 &gt;= строка 11 графа 10</t>
  </si>
  <si>
    <t>строка 10 графа 11 &gt;= строка 11 графа 11</t>
  </si>
  <si>
    <t>строка 10 графа 12 &gt;= строка 11 графа 12</t>
  </si>
  <si>
    <t>строка 10 графа 13 &gt;= строка 11 графа 13</t>
  </si>
  <si>
    <t>строка 10 графа 03 &gt;= строка 12 графа 03</t>
  </si>
  <si>
    <t>строка 10 графа 04 &gt;= строка 12 графа 04</t>
  </si>
  <si>
    <t>строка 10 графа 05 &gt;= строка 12 графа 05</t>
  </si>
  <si>
    <t>строка 10 графа 06 &gt;= строка 12 графа 06</t>
  </si>
  <si>
    <t>строка 10 графа 07 &gt;= строка 12 графа 07</t>
  </si>
  <si>
    <t>строка 10 графа 08 &gt;= строка 12 графа 08</t>
  </si>
  <si>
    <t>строка 10 графа 09 &gt;= строка 12 графа 09</t>
  </si>
  <si>
    <t>строка 10 графа 10 &gt;= строка 12 графа 10</t>
  </si>
  <si>
    <t>строка 10 графа 11 &gt;= строка 12 графа 11</t>
  </si>
  <si>
    <t>строка 10 графа 12 &gt;= строка 12 графа 12</t>
  </si>
  <si>
    <t>строка 10 графа 13 &gt;= строка 12 графа 13</t>
  </si>
  <si>
    <t>строка 10 графа 03 &gt;= строка 13 графа 03</t>
  </si>
  <si>
    <t>строка 10 графа 04 &gt;= строка 13 графа 04</t>
  </si>
  <si>
    <t>строка 10 графа 05 &gt;= строка 13 графа 05</t>
  </si>
  <si>
    <t>строка 10 графа 06 &gt;= строка 13 графа 06</t>
  </si>
  <si>
    <t>строка 10 графа 07 &gt;= строка 13 графа 07</t>
  </si>
  <si>
    <t>строка 10 графа 08 &gt;= строка 13 графа 08</t>
  </si>
  <si>
    <t>строка 10 графа 09 &gt;= строка 13 графа 09</t>
  </si>
  <si>
    <t>строка 10 графа 10 &gt;= строка 13 графа 10</t>
  </si>
  <si>
    <t>строка 10 графа 11 &gt;= строка 13 графа 11</t>
  </si>
  <si>
    <t>строка 10 графа 12 &gt;= строка 13 графа 12</t>
  </si>
  <si>
    <t>строка 10 графа 13 &gt;= строка 13 графа 13</t>
  </si>
  <si>
    <t>строка 10 графа 03 &gt;= строка 14 графа 03</t>
  </si>
  <si>
    <t>строка 10 графа 04 &gt;= строка 14 графа 04</t>
  </si>
  <si>
    <t>строка 10 графа 05 &gt;= строка 14 графа 05</t>
  </si>
  <si>
    <t>строка 10 графа 06 &gt;= строка 14 графа 06</t>
  </si>
  <si>
    <t>строка 10 графа 07 &gt;= строка 14 графа 07</t>
  </si>
  <si>
    <t>строка 10 графа 08 &gt;= строка 14 графа 08</t>
  </si>
  <si>
    <t>строка 10 графа 09 &gt;= строка 14 графа 09</t>
  </si>
  <si>
    <t>строка 10 графа 10 &gt;= строка 14 графа 10</t>
  </si>
  <si>
    <t>строка 10 графа 11 &gt;= строка 14 графа 11</t>
  </si>
  <si>
    <t>строка 10 графа 12 &gt;= строка 14 графа 12</t>
  </si>
  <si>
    <t>строка 10 графа 13 &gt;= строка 14 графа 13</t>
  </si>
  <si>
    <t>строка 10 графа 03 &gt;= строка 15 графа 03</t>
  </si>
  <si>
    <t>строка 10 графа 04 &gt;= строка 15 графа 04</t>
  </si>
  <si>
    <t>строка 10 графа 05 &gt;= строка 15 графа 05</t>
  </si>
  <si>
    <t>строка 10 графа 06 &gt;= строка 15 графа 06</t>
  </si>
  <si>
    <t>строка 10 графа 07 &gt;= строка 15 графа 07</t>
  </si>
  <si>
    <t>строка 10 графа 08 &gt;= строка 15 графа 08</t>
  </si>
  <si>
    <t>строка 10 графа 09 &gt;= строка 15 графа 09</t>
  </si>
  <si>
    <t>строка 10 графа 10 &gt;= строка 15 графа 10</t>
  </si>
  <si>
    <t>строка 10 графа 11 &gt;= строка 15 графа 11</t>
  </si>
  <si>
    <t>строка 10 графа 12 &gt;= строка 15 графа 12</t>
  </si>
  <si>
    <t>строка 10 графа 13 &gt;= строка 15 графа 13</t>
  </si>
  <si>
    <t>строка 15 графа 03 &gt;= строка 16 графа 03</t>
  </si>
  <si>
    <t>строка 15 графа 04 &gt;= строка 16 графа 04</t>
  </si>
  <si>
    <t>строка 15 графа 05 &gt;= строка 16 графа 05</t>
  </si>
  <si>
    <t>строка 15 графа 06 &gt;= строка 16 графа 06</t>
  </si>
  <si>
    <t>строка 15 графа 07 &gt;= строка 16 графа 07</t>
  </si>
  <si>
    <t>строка 15 графа 08 &gt;= строка 16 графа 08</t>
  </si>
  <si>
    <t>строка 15 графа 09 &gt;= строка 16 графа 09</t>
  </si>
  <si>
    <t>строка 15 графа 10 &gt;= строка 16 графа 10</t>
  </si>
  <si>
    <t>строка 15 графа 11 &gt;= строка 16 графа 11</t>
  </si>
  <si>
    <t>строка 15 графа 12 &gt;= строка 16 графа 12</t>
  </si>
  <si>
    <t>строка 15 графа 13 &gt;= строка 16 графа 13</t>
  </si>
  <si>
    <t>строка 01 графа 3 &gt;= строка 01 графа 6</t>
  </si>
  <si>
    <t>строка 02 графа 3 &gt;= строка 02 графа 6</t>
  </si>
  <si>
    <t>строка 03 графа 3 &gt;= строка 03 графа 6</t>
  </si>
  <si>
    <t>строка 05 графа 3 &gt;= строка 05 графа 6</t>
  </si>
  <si>
    <t>строка 06 графа 3 &gt;= строка 06 графа 6</t>
  </si>
  <si>
    <t>строка 07 графа 3 &gt;= строка 07 графа 6</t>
  </si>
  <si>
    <t>строка 08 графа 3 &gt;= строка 08 графа 6</t>
  </si>
  <si>
    <t>строка 09 графа 3 &gt;= строка 09 графа 6</t>
  </si>
  <si>
    <t>строка 10 графа 3 &gt;= строка 10 графа 6</t>
  </si>
  <si>
    <t>строка 11 графа 3 &gt;= строка 11 графа 6</t>
  </si>
  <si>
    <t>строка 12 графа 3 &gt;= строка 12 графа 6</t>
  </si>
  <si>
    <t>строка 13 графа 3 &gt;= строка 13 графа 6</t>
  </si>
  <si>
    <t>строка 14 графа 3 &gt;= строка 14 графа 6</t>
  </si>
  <si>
    <t>строка 15 графа 3 &gt;= строка 15 графа 6</t>
  </si>
  <si>
    <t>строка 16 графа 3 &gt;= строка 16 графа 6</t>
  </si>
  <si>
    <t>строка 17 графа 3 &gt;= строка 17 графа 6</t>
  </si>
  <si>
    <t>строка 18 графа 3 &gt;= строка 18 графа 6</t>
  </si>
  <si>
    <t>строка 19 графа 3 &gt;= строка 19 графа 6</t>
  </si>
  <si>
    <t>строка 20 графа 3 &gt;= строка 20 графа 6</t>
  </si>
  <si>
    <t>строка 21 графа 3 &gt;= строка 21 графа 6</t>
  </si>
  <si>
    <t>строка 22 графа 3 &gt;= строка 22 графа 6</t>
  </si>
  <si>
    <t>строка 24 графа 3 &gt;= строка 24 графа 6</t>
  </si>
  <si>
    <t>строка 01 графа 3 &gt;= строка 01 графа 9</t>
  </si>
  <si>
    <t>строка 02 графа 3 &gt;= строка 02 графа 9</t>
  </si>
  <si>
    <t>строка 03 графа 3 &gt;= строка 03 графа 9</t>
  </si>
  <si>
    <t>строка 05 графа 3 &gt;= строка 05 графа 9</t>
  </si>
  <si>
    <t xml:space="preserve">            Новая Зеландия</t>
  </si>
  <si>
    <t xml:space="preserve">         из них (из стр. 15)
            в результате суицида</t>
  </si>
  <si>
    <t xml:space="preserve">         из них (из стр. 18):
            в связи с ненадлежащим выполнением усыновителями,
            опекунами, попечителями, приемными или патронатны-
            ми родителями обязанностей по воспитанию детей</t>
  </si>
  <si>
    <t xml:space="preserve">      детей, самовольно покидавших замещающие семьи в
      отчетном году</t>
  </si>
  <si>
    <t xml:space="preserve">   из них (из стр. 26)
      детей-сирот</t>
  </si>
  <si>
    <t>Состоит детей на воспитании в семьях на конец отчетного года
(стр. 01 - стр. 02 + стр. 03 + стр. 04 + стр. 05 - стр. 06 + стр. 07 - 
стр. 10 - стр. 25)</t>
  </si>
  <si>
    <t xml:space="preserve">      1-2 детей (без родных)</t>
  </si>
  <si>
    <t xml:space="preserve">      3-4 детей (без родных)</t>
  </si>
  <si>
    <t xml:space="preserve">   из них (из стр. 35) воспитывающих:
      5 и более  детей (без родных)</t>
  </si>
  <si>
    <t xml:space="preserve">   из них (из стр. 29) воспитывающих:
      5 и более  детей (без родных)</t>
  </si>
  <si>
    <t xml:space="preserve">   из них (из стр. 43) воспитывающих:
      5 и более  детей (без родных)</t>
  </si>
  <si>
    <t xml:space="preserve">            Исландия</t>
  </si>
  <si>
    <t>строка 08 графа 5 &gt;= сумма строк (09+10) графа 5</t>
  </si>
  <si>
    <t>строка 08 графа 6 &gt;= сумма строк (09+10) графа 6</t>
  </si>
  <si>
    <t>строка 08 графа 7 &gt;= сумма строк (09+10) графа 7</t>
  </si>
  <si>
    <t>строка 12 графа 3 &gt;= сумма строк (13+14) графа 3</t>
  </si>
  <si>
    <t>строка 12 графа 4 &gt;= сумма строк (13+14) графа 4</t>
  </si>
  <si>
    <t>строка 12 графа 5 &gt;= сумма строк (13+14) графа 5</t>
  </si>
  <si>
    <t>строка 12 графа 6 &gt;= сумма строк (13+14) графа 6</t>
  </si>
  <si>
    <t>строка 12 графа 7 &gt;= сумма строк (13+14) графа 7</t>
  </si>
  <si>
    <t>строка 23 графа 3 &gt;= сумма строк (25+26) графа 3</t>
  </si>
  <si>
    <t>строка 23 графа 4 &gt;= сумма строк (25+26) графа 4</t>
  </si>
  <si>
    <t>строка 23 графа 5 &gt;= сумма строк (25+26) графа 5</t>
  </si>
  <si>
    <t>строка 23 графа 6 &gt;= сумма строк (25+26) графа 6</t>
  </si>
  <si>
    <t>строка 23 графа 7 &gt;= сумма строк (25+26) графа 7</t>
  </si>
  <si>
    <t>строка 20 графа 3 &gt;= сумма строк (21+22) графа 3</t>
  </si>
  <si>
    <t>строка 20 графа 4 &gt;= сумма строк (21+22) графа 4</t>
  </si>
  <si>
    <t>строка 20 графа 5 &gt;= сумма строк (21+22) графа 5</t>
  </si>
  <si>
    <t>строка 20 графа 6 &gt;= сумма строк (21+22) графа 6</t>
  </si>
  <si>
    <t>строка 20 графа 7 &gt;= сумма строк (21+22) графа 7</t>
  </si>
  <si>
    <t>строка 16 графа 3 &gt;= сумма строк (17+18) графа 3</t>
  </si>
  <si>
    <t>строка 16 графа 4 &gt;= сумма строк (17+18) графа 4</t>
  </si>
  <si>
    <t>строка 16 графа 5 &gt;= сумма строк (17+18) графа 5</t>
  </si>
  <si>
    <t>строка 16 графа 6 &gt;= сумма строк (17+18) графа 6</t>
  </si>
  <si>
    <t>строка 16 графа 7 &gt;= сумма строк (17+18) графа 7</t>
  </si>
  <si>
    <t>строка 01 графа 3 = сумма граф (4+5+6+7) по строке 01</t>
  </si>
  <si>
    <t>строка 02 графа 3 = сумма граф (4+5+6+7) по строке 02</t>
  </si>
  <si>
    <t>строка 03 графа 3 = сумма граф (4+5+6+7) по строке 03</t>
  </si>
  <si>
    <t>строка 04 графа 3 = сумма граф (4+5+6+7) по строке 04</t>
  </si>
  <si>
    <t>строка 05 графа 3 = сумма граф (4+5+6+7) по строке 05</t>
  </si>
  <si>
    <t>строка 06 графа 3 = сумма граф (4+5+6+7) по строке 06</t>
  </si>
  <si>
    <t>строка 07 графа 3 = сумма граф (4+5+6+7) по строке 07</t>
  </si>
  <si>
    <t>строка 08 графа 3 = сумма граф (4+5+6+7) по строке 08</t>
  </si>
  <si>
    <t>строка 09 графа 3 = сумма граф (4+5+6+7) по строке 09</t>
  </si>
  <si>
    <t>строка 10 графа 3 = сумма граф (4+5+6+7) по строке 10</t>
  </si>
  <si>
    <t>строка 11 графа 3 = сумма граф (4+5+6+7) по строке 11</t>
  </si>
  <si>
    <t>строка 12 графа 3 = сумма граф (4+5+6+7) по строке 12</t>
  </si>
  <si>
    <t>строка 13 графа 3 = сумма граф (4+5+6+7) по строке 13</t>
  </si>
  <si>
    <t>строка 14 графа 3 = сумма граф (4+5+6+7) по строке 14</t>
  </si>
  <si>
    <t>строка 15 графа 3 = сумма граф (4+5+6+7) по строке 15</t>
  </si>
  <si>
    <t>строка 16 графа 3 = сумма граф (4+5+6+7) по строке 16</t>
  </si>
  <si>
    <t>строка 17 графа 3 = сумма граф (4+5+6+7) по строке 17</t>
  </si>
  <si>
    <t>строка 18 графа 3 = сумма граф (4+5+6+7) по строке 18</t>
  </si>
  <si>
    <t>строка 19 графа 3 = сумма граф (4+5+6+7) по строке 19</t>
  </si>
  <si>
    <t>строка 20 графа 3 = сумма граф (4+5+6+7) по строке 20</t>
  </si>
  <si>
    <t>строка 21 графа 3 = сумма граф (4+5+6+7) по строке 21</t>
  </si>
  <si>
    <t>строка 22 графа 3 = сумма граф (4+5+6+7) по строке 22</t>
  </si>
  <si>
    <t>строка 23 графа 3 = сумма граф (4+5+6+7) по строке 23</t>
  </si>
  <si>
    <t>строка 24 графа 3 = сумма граф (4+5+6+7) по строке 24</t>
  </si>
  <si>
    <t>строка 25 графа 3 = сумма граф (4+5+6+7) по строке 25</t>
  </si>
  <si>
    <t>строка 26 графа 3 = сумма граф (4+5+6+7) по строке 26</t>
  </si>
  <si>
    <t>строка 27 графа 3 = сумма граф (4+5+6+7) по строке 27</t>
  </si>
  <si>
    <t>строка 28 графа 3 = сумма граф (4+5+6+7) по строке 28</t>
  </si>
  <si>
    <t>строка 29 графа 3 = сумма граф (4+5+6+7) по строке 29</t>
  </si>
  <si>
    <t>строка 30 графа 3 = сумма граф (4+5+6+7) по строке 30</t>
  </si>
  <si>
    <t>строка 31 графа 3 = сумма граф (4+5+6+7) по строке 31</t>
  </si>
  <si>
    <t>строка 01 графа 3 &gt;= строка 01 графа 8</t>
  </si>
  <si>
    <t>строка 02 графа 3 &gt;= строка 02 графа 8</t>
  </si>
  <si>
    <t>строка 03 графа 3 &gt;= строка 03 графа 8</t>
  </si>
  <si>
    <t>строка 04 графа 3 &gt;= строка 04 графа 8</t>
  </si>
  <si>
    <t>Раздел 2 (стр. 05-стр. 06+стр. 07) графа 8 &gt;= Раздел 3 строка 01 графа 3</t>
  </si>
  <si>
    <t>строка 05 графа 3 &gt;= строка 05 графа 8</t>
  </si>
  <si>
    <t>строка 06 графа 3 &gt;= строка 06 графа 8</t>
  </si>
  <si>
    <t>строка 07 графа 3 &gt;= строка 07 графа 8</t>
  </si>
  <si>
    <t>строка 08 графа 3 &gt;= строка 08 графа 8</t>
  </si>
  <si>
    <t>строка 09 графа 3 &gt;= строка 09 графа 8</t>
  </si>
  <si>
    <t>строка 10 графа 3 &gt;= строка 10 графа 8</t>
  </si>
  <si>
    <t>строка 11 графа 3 &gt;= строка 11 графа 8</t>
  </si>
  <si>
    <t>строка 12 графа 3 &gt;= строка 12 графа 8</t>
  </si>
  <si>
    <t>строка 13 графа 3 &gt;= строка 13 графа 8</t>
  </si>
  <si>
    <t>строка 14 графа 3 &gt;= строка 14 графа 8</t>
  </si>
  <si>
    <t>строка 15 графа 3 &gt;= строка 15 графа 8</t>
  </si>
  <si>
    <t>строка 16 графа 3 &gt;= строка 16 графа 8</t>
  </si>
  <si>
    <t>строка 17 графа 3 &gt;= строка 17 графа 8</t>
  </si>
  <si>
    <t>строка 18 графа 3 &gt;= строка 18 графа 8</t>
  </si>
  <si>
    <t>строка 19 графа 3 &gt;= строка 19 графа 8</t>
  </si>
  <si>
    <t>строка 20 графа 3 &gt;= строка 20 графа 8</t>
  </si>
  <si>
    <t>строка 21 графа 3 &gt;= строка 21 графа 8</t>
  </si>
  <si>
    <t>строка 22 графа 3 &gt;= строка 22 графа 8</t>
  </si>
  <si>
    <t>строка 23 графа 3 &gt;= строка 23 графа 8</t>
  </si>
  <si>
    <t>строка 24 графа 3 &gt;= строка 24 графа 8</t>
  </si>
  <si>
    <t>строка 25 графа 3 &gt;= строка 25 графа 8</t>
  </si>
  <si>
    <t>строка 26 графа 3 &gt;= строка 26 графа 8</t>
  </si>
  <si>
    <t>Должностное лицо, ответственное за предоставление статистической информации (лицо, уполномоченное предоставлять статистическую информацию от имени</t>
  </si>
  <si>
    <t xml:space="preserve"> юридического лица)</t>
  </si>
  <si>
    <t>Общая численность специалистов по охране детства</t>
  </si>
  <si>
    <t xml:space="preserve">   из них (из стр. 06):
      численность специалистов, работающих в данной сфере более 5 лет</t>
  </si>
  <si>
    <t xml:space="preserve">      численность специалистов, работающих в данной сфере от 3 до 5 лет</t>
  </si>
  <si>
    <t>Количество уполномоченных организаций, осуществляющих отдельные полномочия в сфере опеки и попечительства в порядке, установленном постановлением Правительства Российской Федерации от 18 мая 2009 г. № 423,</t>
  </si>
  <si>
    <t xml:space="preserve">      численность специалистов, работающих в данной сфере от 1 года до 3 лет</t>
  </si>
  <si>
    <t xml:space="preserve">      численность специалистов, работающих в данной сфере менее 1 года</t>
  </si>
  <si>
    <t xml:space="preserve">   из них (из стр. 11):
      по выявлению несовершеннолетних, нуждающихся в установлении над ними опеки или попечительства</t>
  </si>
  <si>
    <t xml:space="preserve">      оба указанных полномочия</t>
  </si>
  <si>
    <t xml:space="preserve">      по подбору и подготовке граждан, выразивших желание стать опекунами или попечителями либо принять детей,
      оставшихся без попечения родителей, в семью на воспитание в иных установленных семейным законодательством формах</t>
  </si>
  <si>
    <t xml:space="preserve">Количество организаций, осуществляющих деятельность по профессиональному сопровождению замещающих семей, </t>
  </si>
  <si>
    <t xml:space="preserve">   из них (из стр. 15):
      организаций для детей-сирот и детей, оставшихся без попечения родителей</t>
  </si>
  <si>
    <t>Число замещающих семей, которым оказываются услуги организациями, осуществляющими деятельность по сопровождению замещающих семей</t>
  </si>
  <si>
    <t>Число детей, находящихся в семьях, имеющих право на получение алиментов, пособий и иных выплат</t>
  </si>
  <si>
    <t>Число воспитанников организаций для детей-сирот, имеющих право на получение алиментов, пособий и иных выплат</t>
  </si>
  <si>
    <t>Число детей, которым предоставлены путевки в организации отдыха и оздоровления детей</t>
  </si>
  <si>
    <t xml:space="preserve">            по истечении установленного срока  усыновлены предварительным опекуном (попечителем)</t>
  </si>
  <si>
    <t>Численность детей, которые находятся в бегах, учреждениях закрытого типа системы образования, учреждениях исполнения наказания и других учреждениях, не относящихся к организациям для детей-сирот и детей, оставшихся без попечения родителей</t>
  </si>
  <si>
    <t>Численность детей, оставшихся без попечения родителей, находящихся на воспитании в семьях</t>
  </si>
  <si>
    <t xml:space="preserve">           усыновителей, опекунов, попечителей, приемных
           родителей, прошедших подготовку </t>
  </si>
  <si>
    <t>строка 02 графа 3 &gt;= строка 02 графа 4</t>
  </si>
  <si>
    <t>строка 03 графа 3 &gt;= строка 03 графа 4</t>
  </si>
  <si>
    <t>строка 04 графа 3 &gt;= строка 04 графа 4</t>
  </si>
  <si>
    <t>строка 05 графа 3 &gt;= строка 05 графа 4</t>
  </si>
  <si>
    <t>строка 06 графа 3 &gt;= строка 06 графа 4</t>
  </si>
  <si>
    <t>строка 07 графа 3 &gt;= строка 07 графа 4</t>
  </si>
  <si>
    <t>строка 08 графа 3 &gt;= строка 08 графа 4</t>
  </si>
  <si>
    <t>строка 09 графа 3 &gt;= строка 09 графа 4</t>
  </si>
  <si>
    <t>строка 10 графа 3 &gt;= строка 10 графа 4</t>
  </si>
  <si>
    <t>строка 11 графа 3 &gt;= строка 11 графа 4</t>
  </si>
  <si>
    <t>строка 12 графа 3 &gt;= строка 12 графа 4</t>
  </si>
  <si>
    <t>строка 13 графа 3 &gt;= строка 13 графа 4</t>
  </si>
  <si>
    <t>строка 14 графа 3 &gt;= строка 14 графа 4</t>
  </si>
  <si>
    <t>строка 15 графа 3 &gt;= строка 15 графа 4</t>
  </si>
  <si>
    <t>строка 16 графа 3 &gt;= строка 16 графа 4</t>
  </si>
  <si>
    <t>строка 17 графа 3 &gt;= строка 17 графа 4</t>
  </si>
  <si>
    <t>строка 18 графа 3 &gt;= строка 18 графа 4</t>
  </si>
  <si>
    <t>строка 19 графа 3 &gt;= строка 19 графа 4</t>
  </si>
  <si>
    <t>строка 20 графа 3 &gt;= строка 20 графа 4</t>
  </si>
  <si>
    <t>строка 21 графа 3 &gt;= строка 21 графа 4</t>
  </si>
  <si>
    <t>строка 22 графа 3 &gt;= строка 22 графа 4</t>
  </si>
  <si>
    <t>строка 01 графа 3 &gt;= строка 01 графа 5</t>
  </si>
  <si>
    <t>строка 02 графа 3 &gt;= строка 02 графа 5</t>
  </si>
  <si>
    <t>строка 03 графа 3 &gt;= строка 03 графа 5</t>
  </si>
  <si>
    <t>строка 04 графа 3 &gt;= строка 04 графа 5</t>
  </si>
  <si>
    <t>строка 05 графа 3 &gt;= строка 05 графа 5</t>
  </si>
  <si>
    <t>строка 06 графа 3 &gt;= строка 06 графа 5</t>
  </si>
  <si>
    <t>строка 07 графа 3 &gt;= строка 07 графа 5</t>
  </si>
  <si>
    <t>строка 08 графа 3 &gt;= строка 08 графа 5</t>
  </si>
  <si>
    <t>строка 09 графа 3 &gt;= строка 09 графа 5</t>
  </si>
  <si>
    <t>строка 10 графа 3 &gt;= строка 10 графа 5</t>
  </si>
  <si>
    <t>строка 11 графа 3 &gt;= строка 11 графа 5</t>
  </si>
  <si>
    <t>строка 12 графа 3 &gt;= строка 12 графа 5</t>
  </si>
  <si>
    <t>строка 13 графа 3 &gt;= строка 13 графа 5</t>
  </si>
  <si>
    <t>строка 14 графа 3 &gt;= строка 14 графа 5</t>
  </si>
  <si>
    <t>строка 15 графа 3 &gt;= строка 15 графа 5</t>
  </si>
  <si>
    <t>строка 16 графа 3 &gt;= строка 16 графа 5</t>
  </si>
  <si>
    <t>строка 17 графа 3 &gt;= строка 17 графа 5</t>
  </si>
  <si>
    <t>строка 18 графа 3 &gt;= строка 18 графа 5</t>
  </si>
  <si>
    <t>строка 19 графа 3 &gt;= строка 19 графа 5</t>
  </si>
  <si>
    <t>строка 20 графа 3 &gt;= строка 20 графа 5</t>
  </si>
  <si>
    <t>строка 21 графа 3 &gt;= строка 21 графа 5</t>
  </si>
  <si>
    <t>строка 22 графа 3 &gt;= строка 22 графа 5</t>
  </si>
  <si>
    <t>строка 03 графа 6 &gt;= строка 03 графа 7</t>
  </si>
  <si>
    <t>строка 04 графа 6 &gt;= строка 04 графа 7</t>
  </si>
  <si>
    <t>строка 07 графа 6 &gt;= строка 07 графа 7</t>
  </si>
  <si>
    <t>строка 08 графа 6 &gt;= строка 08 графа 7</t>
  </si>
  <si>
    <t>строка 12 графа 6 &gt;= строка 12 графа 7</t>
  </si>
  <si>
    <t>строка 13 графа 6 &gt;= строка 13 графа 7</t>
  </si>
  <si>
    <t>строка 14 графа 6 &gt;= строка 14 графа 7</t>
  </si>
  <si>
    <t>строка 18 графа 6 &gt;= строка 18 графа 7</t>
  </si>
  <si>
    <t>строка 19 графа 6 &gt;= строка 19 графа 7</t>
  </si>
  <si>
    <t>строка 20 графа 6 &gt;= строка 20 графа 7</t>
  </si>
  <si>
    <t>строка 22 графа 6 &gt;= строка 22 графа 7</t>
  </si>
  <si>
    <t>строка 01 графа 3 &gt;= сумма граф (4+5) по строке 01</t>
  </si>
  <si>
    <t>строка 02 графа 3 &gt;= сумма граф (4+5) по строке 02</t>
  </si>
  <si>
    <t>строка 03 графа 3 &gt;= сумма граф (4+5) по строке 03</t>
  </si>
  <si>
    <t>строка 04 графа 3 &gt;= сумма граф (4+5) по строке 04</t>
  </si>
  <si>
    <t>строка 05 графа 3 &gt;= сумма граф (4+5) по строке 05</t>
  </si>
  <si>
    <t>строка 06 графа 3 &gt;= сумма граф (4+5) по строке 06</t>
  </si>
  <si>
    <t>строка 07 графа 3 &gt;= сумма граф (4+5) по строке 07</t>
  </si>
  <si>
    <t>строка 08 графа 3 &gt;= сумма граф (4+5) по строке 08</t>
  </si>
  <si>
    <t>строка 09 графа 3 &gt;= сумма граф (4+5) по строке 09</t>
  </si>
  <si>
    <t>строка 10 графа 3 &gt;= сумма граф (4+5) по строке 10</t>
  </si>
  <si>
    <t>строка 11 графа 3 &gt;= сумма граф (4+5) по строке 11</t>
  </si>
  <si>
    <t>строка 12 графа 3 &gt;= сумма граф (4+5) по строке 12</t>
  </si>
  <si>
    <t>строка 08 графа 3 = сумма строк (09-31) графа 3</t>
  </si>
  <si>
    <t>строка 08 графа 4 = сумма строк (09-31) графа 4</t>
  </si>
  <si>
    <t>строка 08 графа 5 = сумма строк (09-31) графа 5</t>
  </si>
  <si>
    <t>строка 08 графа 6 = сумма строк (09-31) графа 6</t>
  </si>
  <si>
    <t>строка 08 графа 7 = сумма строк (09-31) графа 7</t>
  </si>
  <si>
    <t>строка 08 графа 8 = сумма строк (09-31) графа 8</t>
  </si>
  <si>
    <t>строка 08 графа 3 &gt;= строка 32 графа 3</t>
  </si>
  <si>
    <t>строка 08 графа 4 &gt;= строка 32 графа 4</t>
  </si>
  <si>
    <t>строка 08 графа 5 &gt;= строка 32 графа 5</t>
  </si>
  <si>
    <t>строка 08 графа 6 &gt;= строка 32 графа 6</t>
  </si>
  <si>
    <t>строка 08 графа 7 &gt;= строка 32 графа 7</t>
  </si>
  <si>
    <t>строка 08 графа 8 &gt;= строка 32 графа 8</t>
  </si>
  <si>
    <t>строка 34 графа 3 &gt;= строка 34 графа 4</t>
  </si>
  <si>
    <t>строка 35 графа 3 &gt;= строка 35 графа 4</t>
  </si>
  <si>
    <t>строка 36 графа 3 &gt;= строка 36 графа 4</t>
  </si>
  <si>
    <t>строка 37 графа 3 &gt;= строка 37 графа 4</t>
  </si>
  <si>
    <t>строка 38 графа 3 &gt;= строка 38 графа 4</t>
  </si>
  <si>
    <t>строка 39 графа 3 &gt;= строка 39 графа 4</t>
  </si>
  <si>
    <t>строка 34 графа 3 &gt;= строка 34 графа 5</t>
  </si>
  <si>
    <t>строка 35 графа 3 &gt;= строка 35 графа 5</t>
  </si>
  <si>
    <t>строка 36 графа 3 &gt;= строка 36 графа 5</t>
  </si>
  <si>
    <t>строка 37 графа 3 &gt;= строка 37 графа 5</t>
  </si>
  <si>
    <t>строка 38 графа 3 &gt;= строка 38 графа 5</t>
  </si>
  <si>
    <t>строка 39 графа 3 &gt;= строка 39 графа 5</t>
  </si>
  <si>
    <t>строка 34 графа 6 &gt;= строка 34 графа 7</t>
  </si>
  <si>
    <t>строка 35 графа 6 &gt;= строка 35 графа 7</t>
  </si>
  <si>
    <t>строка 36 графа 6 &gt;= строка 36 графа 7</t>
  </si>
  <si>
    <t>строка 37 графа 6 &gt;= строка 37 графа 7</t>
  </si>
  <si>
    <t>строка 38 графа 6 &gt;= строка 38 графа 7</t>
  </si>
  <si>
    <t>строка 39 графа 6 &gt;= строка 39 графа 7</t>
  </si>
  <si>
    <t>строка 34 графа 3 &gt;= сумма граф (4+5) по строке 34</t>
  </si>
  <si>
    <t>строка 35 графа 3 &gt;= сумма граф (4+5) по строке 35</t>
  </si>
  <si>
    <t>строка 36 графа 3 &gt;= сумма граф (4+5) по строке 36</t>
  </si>
  <si>
    <t>строка 37 графа 3 &gt;= сумма граф (4+5) по строке 37</t>
  </si>
  <si>
    <t>строка 38 графа 3 &gt;= сумма граф (4+5) по строке 38</t>
  </si>
  <si>
    <t>строка 39 графа 3 &gt;= сумма граф (4+5) по строке 39</t>
  </si>
  <si>
    <t>строка 34 графа 3 &gt;= строка 35 графа 3</t>
  </si>
  <si>
    <t>строка 34 графа 4 &gt;= строка 35 графа 4</t>
  </si>
  <si>
    <t>строка 34 графа 5 &gt;= строка 35 графа 5</t>
  </si>
  <si>
    <t>строка 34 графа 6 &gt;= строка 35 графа 6</t>
  </si>
  <si>
    <t>строка 34 графа 7 &gt;= строка 35 графа 7</t>
  </si>
  <si>
    <t>строка 34 графа 3 &gt;= строка 37 графа 3</t>
  </si>
  <si>
    <t>строка 34 графа 4 &gt;= строка 37 графа 4</t>
  </si>
  <si>
    <t>строка 34 графа 5 &gt;= строка 37 графа 5</t>
  </si>
  <si>
    <t>строка 34 графа 6 &gt;= строка 37 графа 6</t>
  </si>
  <si>
    <t>строка 34 графа 7 &gt;= строка 37 графа 7</t>
  </si>
  <si>
    <t>строка 34 графа 3 &gt;= строка 38 графа 3</t>
  </si>
  <si>
    <t>строка 34 графа 4 &gt;= строка 38 графа 4</t>
  </si>
  <si>
    <t>строка 34 графа 5 &gt;= строка 38 графа 5</t>
  </si>
  <si>
    <t>строка 34 графа 6 &gt;= строка 38 графа 6</t>
  </si>
  <si>
    <t>строка 34 графа 7 &gt;= строка 38 графа 7</t>
  </si>
  <si>
    <t>строка 34 графа 3 &gt;= строка 39 графа 3</t>
  </si>
  <si>
    <t>строка 34 графа 4 &gt;= строка 39 графа 4</t>
  </si>
  <si>
    <t>строка 34 графа 5 &gt;= строка 39 графа 5</t>
  </si>
  <si>
    <t>строка 34 графа 6 &gt;= строка 39 графа 6</t>
  </si>
  <si>
    <t>строка 34 графа 7 &gt;= строка 39 графа 7</t>
  </si>
  <si>
    <t>строка 35 графа 3 &gt;= строка 36 графа 3</t>
  </si>
  <si>
    <t>строка 35 графа 4 &gt;= строка 36 графа 4</t>
  </si>
  <si>
    <t>строка 35 графа 5 &gt;= строка 36 графа 5</t>
  </si>
  <si>
    <t>строка 35 графа 6 &gt;= строка 36 графа 6</t>
  </si>
  <si>
    <t>строка 35 графа 7 &gt;= строка 36 графа 7</t>
  </si>
  <si>
    <t>строка 07 &gt;= строка 08</t>
  </si>
  <si>
    <t>строка 14 &gt;= строка 15</t>
  </si>
  <si>
    <t>строка 21 = сумма строк (22+23+24+25+26+27)</t>
  </si>
  <si>
    <t>строка 36 &gt;= строка 37</t>
  </si>
  <si>
    <t>строка 39 &gt;= строка 40</t>
  </si>
  <si>
    <t>строка 29 &gt;= строка 30</t>
  </si>
  <si>
    <t>строка 29 &gt;= строка 31</t>
  </si>
  <si>
    <t>строка 29 &gt;= строка 32</t>
  </si>
  <si>
    <t>строка 29 &gt;= строка 33</t>
  </si>
  <si>
    <t>строка 29 &gt;= строка 34</t>
  </si>
  <si>
    <t>строка 29 &gt;= строка 35</t>
  </si>
  <si>
    <t>строка 29 &gt;= строка 36</t>
  </si>
  <si>
    <t>строка 05 &gt;= строка 06</t>
  </si>
  <si>
    <t>строка 07 &gt;= строка 09</t>
  </si>
  <si>
    <t>строка 07 &gt;= строка 10</t>
  </si>
  <si>
    <t>строка 07 &gt;= строка 11</t>
  </si>
  <si>
    <t>строка 07 &gt;= строка 12</t>
  </si>
  <si>
    <t>строка 07 &gt;= строка 13</t>
  </si>
  <si>
    <t>строка 14 &gt;= строка 16</t>
  </si>
  <si>
    <t>строка 14 &gt;= строка 17</t>
  </si>
  <si>
    <t>строка 41 &gt;= строка 42</t>
  </si>
  <si>
    <t>строка 57 &gt;= строка 61</t>
  </si>
  <si>
    <t>строка 63 &gt;= строка 64</t>
  </si>
  <si>
    <t>строка 65 &gt;= строка 66</t>
  </si>
  <si>
    <t>строка 67 &gt;= строка 68</t>
  </si>
  <si>
    <t>строка 43 = сумма строк (44 + 48 + 49)</t>
  </si>
  <si>
    <t>строка 44 &gt;= сумма строк (45 + 46 + 47)</t>
  </si>
  <si>
    <t>строка 50 = сумма строк (51 + 55 + 56)</t>
  </si>
  <si>
    <t>строка 51 &gt;= сумма строк (52 + 53 + 54)</t>
  </si>
  <si>
    <t>строка 57 = сумма строк (58 + 59 + 60)</t>
  </si>
  <si>
    <t>строка 06 графа 3 = сумма строк (07 + 08 + 09 + 10) графа 3</t>
  </si>
  <si>
    <t xml:space="preserve">строка 11 графа 3 = сумма строк (12 + 13 + 14)  графа 3 </t>
  </si>
  <si>
    <t>строка 15 графа 3 &gt;= строка 19 графа 3</t>
  </si>
  <si>
    <t>строка 15 графа 3 &gt;= строка 20 графа 3</t>
  </si>
  <si>
    <t>строка 15 графа 3 &gt;= строка 21 графа 3</t>
  </si>
  <si>
    <t>Раздел 1 стр. 38 графа 3 = Раздел 2 стр. 26 графа 3 - Раздел 2 стр. 26 графа 5</t>
  </si>
  <si>
    <t>Численность детей, в защиту которых предъявлен иск в суд или предоставлены в суд заключения (сумма строк 22-27)</t>
  </si>
  <si>
    <t xml:space="preserve">   заболеванием хроническим алкоголизмом или наркоманией</t>
  </si>
  <si>
    <t xml:space="preserve">   злоупотреблением своими родительскими правами</t>
  </si>
  <si>
    <t xml:space="preserve">   из них (из стр. 14) вследствие:
      их поведения</t>
  </si>
  <si>
    <t xml:space="preserve">      психического расстройства или иного хронического заболевания</t>
  </si>
  <si>
    <t xml:space="preserve">      стечения тяжелых обстоятельств</t>
  </si>
  <si>
    <t xml:space="preserve">   в том числе (из стр. 21):
      о месте жительства детей</t>
  </si>
  <si>
    <t xml:space="preserve">   численность детей, оставшихся без попечения родителей (из стр. 21)</t>
  </si>
  <si>
    <t xml:space="preserve">   из них (из стр. 29):
      о выявлении детей, оставшихся без попечения родителей</t>
  </si>
  <si>
    <t xml:space="preserve">         из них (из стр. 36) от детей</t>
  </si>
  <si>
    <t xml:space="preserve">   из них (из стр. 39) привлеченных к уголовной ответственности за совершение
   преступлений, повлекших гибель либо причинение вреда здоровью детей</t>
  </si>
  <si>
    <t xml:space="preserve">   из них (из стр.41) по вине усыновителей</t>
  </si>
  <si>
    <t xml:space="preserve">   из них (из стр. 43) детей, оставшихся без попечения родителей</t>
  </si>
  <si>
    <t xml:space="preserve">      в том числе (из стр. 44) в возрасте:
         15 лет</t>
  </si>
  <si>
    <t xml:space="preserve">   из них (из стр. 50) детей, оставшихся без попечения родителей</t>
  </si>
  <si>
    <t xml:space="preserve">      в том числе (из стр. 51) в возрасте:
         15 лет</t>
  </si>
  <si>
    <t xml:space="preserve">   из них (из стр. 57)
      детей, оставшихся без попечения родителей</t>
  </si>
  <si>
    <t xml:space="preserve">      лиц в возрасте от 23 лет и старше</t>
  </si>
  <si>
    <t xml:space="preserve">      обеспеченных жилыми помещениями на основании  вступивших в силу судебных решений</t>
  </si>
  <si>
    <t xml:space="preserve">      лиц из числа детей, оставшихся без попечения родителей, в возрасте от 18 до 23 лет</t>
  </si>
  <si>
    <t xml:space="preserve">   лиц из числа детей, оставшихся без попечения родителей, в возрасте от 18 до 23 лет</t>
  </si>
  <si>
    <t xml:space="preserve">   из них (из стр.63) получают алименты</t>
  </si>
  <si>
    <t xml:space="preserve">   из них (из стр.65) получают алименты</t>
  </si>
  <si>
    <t xml:space="preserve">   из них (из стр.67) детей-сирот и детей, оставшихся без попечения родителей</t>
  </si>
  <si>
    <t xml:space="preserve">   из них (из стр. 01) численность детей, у которых лишены родительских прав оба родителя или
   единственный родитель </t>
  </si>
  <si>
    <t xml:space="preserve">   из них (из стр. 03) численность детей, у которых ограничены в родительских правах оба родителя или
   единственный родитель </t>
  </si>
  <si>
    <t xml:space="preserve">   из них (из стр.05) детей, возвращенных родителям после проведения социально-реабилитационных
   мероприятий</t>
  </si>
  <si>
    <t xml:space="preserve">   из них (из стр. 07) в связи с:жестоким обращением с детьми, в том числе из-за физического или
   психического насилия над ними, покушения на их половую неприкосновенность</t>
  </si>
  <si>
    <t xml:space="preserve">   уклонением от выполнения обязанностей родителей, в том числе при злостном уклонении от уплаты
   алиментов</t>
  </si>
  <si>
    <t xml:space="preserve">   отказом без уважительных причин взять своего ребенка из родильного дома (отделения) либо из
   иного лечебного учреждения, воспитательного учреждения, учреждения социальной защиты
   населения или из аналогичных организаций</t>
  </si>
  <si>
    <t xml:space="preserve">   совершением умышленного преступления против жизни или здоровья своих детей либо против
   жизни или здоровья супруга</t>
  </si>
  <si>
    <t>строка 27 графа 3 &gt;= строка 27 графа 8</t>
  </si>
  <si>
    <t>строка 28 графа 3 &gt;= строка 28 графа 8</t>
  </si>
  <si>
    <t>строка 29 графа 3 &gt;= строка 29 графа 8</t>
  </si>
  <si>
    <t>строка 30 графа 3 &gt;= строка 30 графа 8</t>
  </si>
  <si>
    <t>строка 31 графа 3 &gt;= строка 31 графа 8</t>
  </si>
  <si>
    <t>строка 01 графа 8 &gt;= строка 02 графа 8</t>
  </si>
  <si>
    <t>строка 03 графа 8 &gt;= строка 04 графа 8</t>
  </si>
  <si>
    <t>строка 23 графа 6 = строка 01+строка 08-строка 15 графа 6</t>
  </si>
  <si>
    <t>строка 23 графа 7 = строка 01+строка 08-строка 15 графа 7</t>
  </si>
  <si>
    <t>строка 28 графа 3 = строка 05+строка 12-строка 19 графа 3</t>
  </si>
  <si>
    <t>строка 28 графа 4 = строка 05+строка 12-строка 19 графа 4</t>
  </si>
  <si>
    <t>строка 28 графа 5 = строка 05+строка 12-строка 19 графа 5</t>
  </si>
  <si>
    <t>строка 28 графа 6 = строка 05+строка 12-строка 19 графа 6</t>
  </si>
  <si>
    <t>строка 28 графа 7 = строка 05+строка 12-строка 19 графа 7</t>
  </si>
  <si>
    <t>строка 23 графа 3 &gt;= строка 23 графа 4</t>
  </si>
  <si>
    <t>строка 24 графа 3 &gt;= строка 24 графа 4</t>
  </si>
  <si>
    <t>строка 25 графа 3 &gt;= строка 25 графа 4</t>
  </si>
  <si>
    <t>строка 26 графа 3 &gt;= строка 26 графа 4</t>
  </si>
  <si>
    <t>строка 27 графа 3 &gt;= строка 27 графа 4</t>
  </si>
  <si>
    <t>строка 28 графа 3 &gt;= строка 28 графа 4</t>
  </si>
  <si>
    <t>строка 29 графа 3 &gt;= строка 29 графа 4</t>
  </si>
  <si>
    <t>строка 30 графа 3 &gt;= строка 30 графа 4</t>
  </si>
  <si>
    <t>строка 31 графа 3 &gt;= строка 31 графа 4</t>
  </si>
  <si>
    <t>строка 32 графа 3 &gt;= строка 32 графа 4</t>
  </si>
  <si>
    <t>строка 33 графа 3 &gt;= строка 33 графа 4</t>
  </si>
  <si>
    <t>строка 23 графа 3 &gt;= строка 23 графа 5</t>
  </si>
  <si>
    <t>строка 24 графа 3 &gt;= строка 24 графа 5</t>
  </si>
  <si>
    <t>строка 25 графа 3 &gt;= строка 25 графа 5</t>
  </si>
  <si>
    <t>строка 26 графа 3 &gt;= строка 26 графа 5</t>
  </si>
  <si>
    <t>строка 27 графа 3 &gt;= строка 27 графа 5</t>
  </si>
  <si>
    <t>строка 28 графа 3 &gt;= строка 28 графа 5</t>
  </si>
  <si>
    <t>строка 29 графа 3 &gt;= строка 29 графа 5</t>
  </si>
  <si>
    <t>строка 30 графа 3 &gt;= строка 30 графа 5</t>
  </si>
  <si>
    <t>строка 31 графа 3 &gt;= строка 31 графа 5</t>
  </si>
  <si>
    <t>строка 32 графа 3 &gt;= строка 32 графа 5</t>
  </si>
  <si>
    <t>строка 33 графа 3 &gt;= строка 33 графа 5</t>
  </si>
  <si>
    <t>строка 01 графа 6 &gt;= строка 01 графа 7</t>
  </si>
  <si>
    <t>строка 02 графа 6 &gt;= строка 02 графа 7</t>
  </si>
  <si>
    <t>строка 05 графа 6 &gt;= строка 05 графа 7</t>
  </si>
  <si>
    <t>строка 06 графа 6 &gt;= строка 06 графа 7</t>
  </si>
  <si>
    <t>строка 09 графа 6 &gt;= строка 09 графа 7</t>
  </si>
  <si>
    <t>строка 10 графа 6 &gt;= строка 10 графа 7</t>
  </si>
  <si>
    <t>строка 11 графа 6 &gt;= строка 11 графа 7</t>
  </si>
  <si>
    <t>строка 15 графа 6 &gt;= строка 15 графа 7</t>
  </si>
  <si>
    <t>строка 16 графа 6 &gt;= строка 16 графа 7</t>
  </si>
  <si>
    <t>строка 17 графа 6 &gt;= строка 17 графа 7</t>
  </si>
  <si>
    <t>строка 21 графа 6 &gt;= строка 21 графа 7</t>
  </si>
  <si>
    <t>строка 23 графа 6 &gt;= строка 23 графа 7</t>
  </si>
  <si>
    <t>строка 24 графа 6 &gt;= строка 24 графа 7</t>
  </si>
  <si>
    <t>строка 25 графа 6 &gt;= строка 25 графа 7</t>
  </si>
  <si>
    <t>строка 26 графа 6 &gt;= строка 26 графа 7</t>
  </si>
  <si>
    <t>строка 27 графа 6 &gt;= строка 27 графа 7</t>
  </si>
  <si>
    <t>строка 28 графа 6 &gt;= строка 28 графа 7</t>
  </si>
  <si>
    <t>строка 29 графа 6 &gt;= строка 29 графа 7</t>
  </si>
  <si>
    <t>строка 30 графа 6 &gt;= строка 30 графа 7</t>
  </si>
  <si>
    <t>строка 31 графа 6 &gt;= строка 31 графа 7</t>
  </si>
  <si>
    <t>строка 32 графа 6 &gt;= строка 32 графа 7</t>
  </si>
  <si>
    <t>строка 33 графа 6 &gt;= строка 33 графа 7</t>
  </si>
  <si>
    <t>строка 01 графа 3 &gt;= строка 01 графа 7</t>
  </si>
  <si>
    <t>строка 02 графа 3 &gt;= строка 02 графа 7</t>
  </si>
  <si>
    <t>строка 03 графа 3 &gt;= строка 03 графа 7</t>
  </si>
  <si>
    <t>строка 05 графа 3 &gt;= строка 05 графа 7</t>
  </si>
  <si>
    <t>строка 06 графа 3 &gt;= строка 06 графа 7</t>
  </si>
  <si>
    <t>строка 07 графа 3 &gt;= строка 07 графа 7</t>
  </si>
  <si>
    <t>строка 08 графа 3 &gt;= строка 08 графа 7</t>
  </si>
  <si>
    <t>строка 09 графа 3 &gt;= строка 09 графа 7</t>
  </si>
  <si>
    <t>строка 10 графа 3 &gt;= строка 10 графа 7</t>
  </si>
  <si>
    <t>строка 11 графа 3 &gt;= строка 11 графа 7</t>
  </si>
  <si>
    <t>строка 12 графа 3 &gt;= строка 12 графа 7</t>
  </si>
  <si>
    <t>строка 13 графа 3 &gt;= строка 13 графа 7</t>
  </si>
  <si>
    <t>строка 14 графа 3 &gt;= строка 14 графа 7</t>
  </si>
  <si>
    <t>строка 15 графа 3 &gt;= строка 15 графа 7</t>
  </si>
  <si>
    <t>строка 16 графа 3 &gt;= строка 16 графа 7</t>
  </si>
  <si>
    <t>строка 17 графа 3 &gt;= строка 17 графа 7</t>
  </si>
  <si>
    <t>строка 18 графа 3 &gt;= строка 18 графа 7</t>
  </si>
  <si>
    <t>строка 19 графа 3 &gt;= строка 19 графа 7</t>
  </si>
  <si>
    <t>строка 20 графа 3 &gt;= строка 20 графа 7</t>
  </si>
  <si>
    <t>строка 21 графа 3 &gt;= строка 21 графа 7</t>
  </si>
  <si>
    <t>строка 22 графа 3 &gt;= строка 22 графа 7</t>
  </si>
  <si>
    <t>строка 24 графа 3 &gt;= строка 24 графа 7</t>
  </si>
  <si>
    <t>строка 23 графа 3 &gt;= сумма граф (4+5) по строке 23</t>
  </si>
  <si>
    <t>строка 24 графа 3 &gt;= сумма граф (4+5) по строке 24</t>
  </si>
  <si>
    <t>строка 25 графа 3 &gt;= сумма граф (4+5) по строке 25</t>
  </si>
  <si>
    <t>строка 26 графа 3 &gt;= сумма граф (4+5) по строке 26</t>
  </si>
  <si>
    <t>строка 27 графа 3 &gt;= сумма граф (4+5) по строке 27</t>
  </si>
  <si>
    <t>строка 28 графа 3 &gt;= сумма граф (4+5) по строке 28</t>
  </si>
  <si>
    <t>строка 29 графа 3 &gt;= сумма граф (4+5) по строке 29</t>
  </si>
  <si>
    <t>строка 30 графа 3 &gt;= сумма граф (4+5) по строке 30</t>
  </si>
  <si>
    <t>строка 31 графа 3 &gt;= сумма граф (4+5) по строке 31</t>
  </si>
  <si>
    <t>строка 32 графа 3 &gt;= сумма граф (4+5) по строке 32</t>
  </si>
  <si>
    <t>строка 33 графа 3 &gt;= сумма граф (4+5) по строке 33</t>
  </si>
  <si>
    <t>строка 01 графа 3 &gt;= сумма строк (02+03) графа 3</t>
  </si>
  <si>
    <t>строка 01 графа 4 &gt;= сумма строк (02+03) графа 4</t>
  </si>
  <si>
    <t>строка 01 графа 5 &gt;= сумма строк (02+03) графа 5</t>
  </si>
  <si>
    <t>Data_Adr</t>
  </si>
  <si>
    <t>ID_Element</t>
  </si>
  <si>
    <t>Sorting</t>
  </si>
  <si>
    <t>Val</t>
  </si>
  <si>
    <t>P_FormName</t>
  </si>
  <si>
    <t xml:space="preserve">Наименование формы:  </t>
  </si>
  <si>
    <t>P_Name</t>
  </si>
  <si>
    <t xml:space="preserve">Наименование отчитыающейся организации:  </t>
  </si>
  <si>
    <t>P_Adress</t>
  </si>
  <si>
    <t xml:space="preserve">Почтовый адрес:  </t>
  </si>
  <si>
    <t>P_OKUD</t>
  </si>
  <si>
    <t xml:space="preserve">Код формы по ОКУД:  </t>
  </si>
  <si>
    <t>P_OKPO</t>
  </si>
  <si>
    <t xml:space="preserve">Код отчитывающейся  организации по ОКПО:  </t>
  </si>
  <si>
    <t>Конец DATA_ADR</t>
  </si>
  <si>
    <t>Verificationcheck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</si>
  <si>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</si>
  <si>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</si>
  <si>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Конец T_Check</t>
  </si>
  <si>
    <t>переданные под предва-рительную опеку (попе-чительство)</t>
  </si>
  <si>
    <t>от 7 лет и старше</t>
  </si>
  <si>
    <t xml:space="preserve">         лиц, не состоящих в браке</t>
  </si>
  <si>
    <t xml:space="preserve">         семей, проживающих на территории данного
         муниципального образования</t>
  </si>
  <si>
    <t xml:space="preserve">      из них (из стр. 15) в связи с принятием в семью ребенка</t>
  </si>
  <si>
    <t>Раздел 4. Численность граждан, желающих принять ребенка на воспитание в свои семьи</t>
  </si>
  <si>
    <t>Всего за отчетный год</t>
  </si>
  <si>
    <t>Численность детей, родители которых лишены родительских прав</t>
  </si>
  <si>
    <t>Численность детей, родители которых ограничены в родительских правах</t>
  </si>
  <si>
    <t>Численность детей, отобранных у родителей при непосредственной угрозе жизни или здоровью детей</t>
  </si>
  <si>
    <t>Численность родителей, лишенных родительских прав</t>
  </si>
  <si>
    <t>Численность родителей, ограниченных в родительских правах</t>
  </si>
  <si>
    <t>Численность родителей, восстановленных в родительских правах</t>
  </si>
  <si>
    <t>Численность родителей, в отношении которых отменено ограничение родительских прав</t>
  </si>
  <si>
    <t>Численность приемных родителей, с которыми  досрочно расторгнуты договоры по инициативе органа опеки и попечительства по причине возникновения в приемной семье неблагоприятных условий для содержания, воспитания и образования ребенка (детей)</t>
  </si>
  <si>
    <t xml:space="preserve">      об участии в воспитании детей отдельно проживающих родителей</t>
  </si>
  <si>
    <t xml:space="preserve">      об общении с детьми бабушек, дедушек и других родственников</t>
  </si>
  <si>
    <t xml:space="preserve">      о защите прав детей на жилое помещение</t>
  </si>
  <si>
    <t xml:space="preserve">      о защите детей от жестокого обращения</t>
  </si>
  <si>
    <t xml:space="preserve">      о защите других личных и имущественных прав детей</t>
  </si>
  <si>
    <t xml:space="preserve">строка 02 сумма граф (5+7+8+9+10+11+12) = строка 03 сумма граф (5+7+8+9+10+11+12) </t>
  </si>
  <si>
    <t xml:space="preserve">строка 06 сумма граф (5+7+8+9+10+11+12) = строка 07 сумма граф (5+7+8+9+10+11+12) </t>
  </si>
  <si>
    <t xml:space="preserve">      из образовательных учреждений</t>
  </si>
  <si>
    <t xml:space="preserve">      из лечебно-профилактических учреждений</t>
  </si>
  <si>
    <t xml:space="preserve">      из учреждений социальной защиты населения</t>
  </si>
  <si>
    <t xml:space="preserve">      из органов внутренних дел</t>
  </si>
  <si>
    <t xml:space="preserve">      от граждан</t>
  </si>
  <si>
    <t xml:space="preserve">   в том числе (из стр. 02):
      имеющих 1 специалиста по охране детства</t>
  </si>
  <si>
    <t xml:space="preserve">      имеющих более 1 специалиста по охране детства </t>
  </si>
  <si>
    <t xml:space="preserve">      не имеющих специалистов по охране детства</t>
  </si>
  <si>
    <t xml:space="preserve">      поступили в образовательные учреждения начального,
     среднего и высшего профессионального образования, другие
     образовательные учреждения на полное государственное
     обеспечение</t>
  </si>
  <si>
    <t>Число семей, желающих принять ребенка на воспитание, которым в отчетном году было отказано в постановке на учет органами опеки и попечительства</t>
  </si>
  <si>
    <t>Число семей, желающих принять ребенка на воспитание, которым в отчетном году было отказано в постановке на учет региональным оператором</t>
  </si>
  <si>
    <t xml:space="preserve">            государства, входящие в СНГ</t>
  </si>
  <si>
    <t xml:space="preserve">            другие государства</t>
  </si>
  <si>
    <t>строка 06 графа 3 &gt;= строка 06 графа 9</t>
  </si>
  <si>
    <t>строка 07 графа 3 &gt;= строка 07 графа 9</t>
  </si>
  <si>
    <t>строка 08 графа 3 &gt;= строка 08 графа 9</t>
  </si>
  <si>
    <t>строка 09 графа 3 &gt;= строка 09 графа 9</t>
  </si>
  <si>
    <t>строка 10 графа 3 &gt;= строка 10 графа 9</t>
  </si>
  <si>
    <t>строка 11 графа 3 &gt;= строка 11 графа 9</t>
  </si>
  <si>
    <t>строка 12 графа 3 &gt;= строка 12 графа 9</t>
  </si>
  <si>
    <t>строка 13 графа 3 &gt;= строка 13 графа 9</t>
  </si>
  <si>
    <t>строка 14 графа 3 &gt;= строка 14 графа 9</t>
  </si>
  <si>
    <t>строка 15 графа 3 &gt;= строка 15 графа 9</t>
  </si>
  <si>
    <t>строка 16 графа 3 &gt;= строка 16 графа 9</t>
  </si>
  <si>
    <t>строка 17 графа 3 &gt;= строка 17 графа 9</t>
  </si>
  <si>
    <t>строка 18 графа 3 &gt;= строка 18 графа 9</t>
  </si>
  <si>
    <t>строка 19 графа 3 &gt;= строка 19 графа 9</t>
  </si>
  <si>
    <t>строка 20 графа 3 &gt;= строка 20 графа 9</t>
  </si>
  <si>
    <t>строка 21 графа 3 &gt;= строка 21 графа 9</t>
  </si>
  <si>
    <t>строка 22 графа 3 &gt;= строка 22 графа 9</t>
  </si>
  <si>
    <t>строка 24 графа 3 &gt;= строка 24 графа 9</t>
  </si>
  <si>
    <t>строка 01 графа 3 &gt;= строка 01 графа 10</t>
  </si>
  <si>
    <t>строка 02 графа 3 &gt;= строка 02 графа 10</t>
  </si>
  <si>
    <t>строка 03 графа 3 &gt;= строка 03 графа 10</t>
  </si>
  <si>
    <t>строка 05 графа 3 &gt;= строка 05 графа 10</t>
  </si>
  <si>
    <t>строка 06 графа 3 &gt;= строка 06 графа 10</t>
  </si>
  <si>
    <t>строка 07 графа 3 &gt;= строка 07 графа 10</t>
  </si>
  <si>
    <t>строка 08 графа 3 &gt;= строка 08 графа 10</t>
  </si>
  <si>
    <t>строка 09 графа 3 &gt;= строка 09 графа 10</t>
  </si>
  <si>
    <t>строка 10 графа 3 &gt;= строка 10 графа 10</t>
  </si>
  <si>
    <t>строка 11 графа 3 &gt;= строка 11 графа 10</t>
  </si>
  <si>
    <t>строка 12 графа 3 &gt;= строка 12 графа 10</t>
  </si>
  <si>
    <t>строка 13 графа 3 &gt;= строка 13 графа 10</t>
  </si>
  <si>
    <t>строка 14 графа 3 &gt;= строка 14 графа 10</t>
  </si>
  <si>
    <t>строка 15 графа 3 &gt;= строка 15 графа 10</t>
  </si>
  <si>
    <t>строка 16 графа 3 &gt;= строка 16 графа 10</t>
  </si>
  <si>
    <t>строка 17 графа 3 &gt;= строка 17 графа 10</t>
  </si>
  <si>
    <t>строка 18 графа 3 &gt;= строка 18 графа 10</t>
  </si>
  <si>
    <t>строка 19 графа 3 &gt;= строка 19 графа 10</t>
  </si>
  <si>
    <t>строка 20 графа 3 &gt;= строка 20 графа 10</t>
  </si>
  <si>
    <t>строка 21 графа 3 &gt;= строка 21 графа 10</t>
  </si>
  <si>
    <t>строка 22 графа 3 &gt;= строка 22 графа 10</t>
  </si>
  <si>
    <t>строка 24 графа 3 &gt;= строка 24 графа 10</t>
  </si>
  <si>
    <t>строка 01 графа 3 = сумма граф (5+7+8+9+10+11) по строке 01</t>
  </si>
  <si>
    <t>строка 05 графа 3 = сумма граф (5+7+8+9+10+11) по строке 05</t>
  </si>
  <si>
    <t>строка 08 графа 3 = сумма граф (5+7+8+9+10+11) по строке 08</t>
  </si>
  <si>
    <t>строка 09 графа 3 = сумма граф (5+7+8+9+10+11) по строке 09</t>
  </si>
  <si>
    <t>строка 10 графа 3 = сумма граф (5+7+8+9+10+11) по строке 10</t>
  </si>
  <si>
    <t>строка 11 графа 3 = сумма граф (5+7+8+9+10+11) по строке 11</t>
  </si>
  <si>
    <t>строка 12 графа 3 = сумма граф (5+7+8+9+10+11) по строке 12</t>
  </si>
  <si>
    <t>строка 13 графа 3 = сумма граф (5+7+8+9+10+11) по строке 13</t>
  </si>
  <si>
    <t>строка 14 графа 3 = сумма граф (5+7+8+9+10+11) по строке 14</t>
  </si>
  <si>
    <t>строка 15 графа 3 = сумма граф (5+7+8+9+10+11) по строке 15</t>
  </si>
  <si>
    <t>строка 16 графа 3 = сумма граф (5+7+8+9+10+11) по строке 16</t>
  </si>
  <si>
    <t>строка 17 графа 3 = сумма граф (5+7+8+9+10+11) по строке 17</t>
  </si>
  <si>
    <t>строка 18 графа 3 = сумма граф (5+7+8+9+10+11) по строке 18</t>
  </si>
  <si>
    <t>строка 19 графа 3 = сумма граф (5+7+8+9+10+11) по строке 19</t>
  </si>
  <si>
    <t>строка 20 графа 3 = сумма граф (5+7+8+9+10+11) по строке 20</t>
  </si>
  <si>
    <t>строка 21 графа 3 = сумма граф (5+7+8+9+10+11) по строке 21</t>
  </si>
  <si>
    <t>строка 22 графа 3 = сумма граф (5+7+8+9+10+11) по строке 22</t>
  </si>
  <si>
    <t>строка 24 графа 3 = сумма граф (5+7+8+9+10+11) по строке 24</t>
  </si>
  <si>
    <t>строка 01 графа 12 &gt;= строка 01 графа 13</t>
  </si>
  <si>
    <t>строка 02 графа 12 &gt;= строка 02 графа 13</t>
  </si>
  <si>
    <t>строка 03 графа 12 &gt;= строка 03 графа 13</t>
  </si>
  <si>
    <t>строка 05 графа 12 &gt;= строка 05 графа 13</t>
  </si>
  <si>
    <t>строка 06 графа 12 &gt;= строка 06 графа 13</t>
  </si>
  <si>
    <t>строка 07 графа 12 &gt;= строка 07 графа 13</t>
  </si>
  <si>
    <t>строка 08 графа 12 &gt;= строка 08 графа 13</t>
  </si>
  <si>
    <t>строка 09 графа 12 &gt;= строка 09 графа 13</t>
  </si>
  <si>
    <t>строка 10 графа 12 &gt;= строка 10 графа 13</t>
  </si>
  <si>
    <t>строка 11 графа 12 &gt;= строка 11 графа 13</t>
  </si>
  <si>
    <t>строка 12 графа 12 &gt;= строка 12 графа 13</t>
  </si>
  <si>
    <t>строка 13 графа 12 &gt;= строка 13 графа 13</t>
  </si>
  <si>
    <t>строка 14 графа 12 &gt;= строка 14 графа 13</t>
  </si>
  <si>
    <t>строка 15 графа 12 &gt;= строка 15 графа 13</t>
  </si>
  <si>
    <t>строка 16 графа 12 &gt;= строка 16 графа 13</t>
  </si>
  <si>
    <t>строка 17 графа 12 &gt;= строка 17 графа 13</t>
  </si>
  <si>
    <t>строка 18 графа 12 &gt;= строка 18 графа 13</t>
  </si>
  <si>
    <t>строка 19 графа 12 &gt;= строка 19 графа 13</t>
  </si>
  <si>
    <t>строка 20 графа 12 &gt;= строка 20 графа 13</t>
  </si>
  <si>
    <t>строка 21 графа 12 &gt;= строка 21 графа 13</t>
  </si>
  <si>
    <t>строка 22 графа 12 &gt;= строка 22 графа 13</t>
  </si>
  <si>
    <t>строка 24 графа 12 &gt;= строка 24 графа 13</t>
  </si>
  <si>
    <t>Наименование</t>
  </si>
  <si>
    <t>Всего</t>
  </si>
  <si>
    <t>Численность детей, оставшихся неустроенными к началу отчетного года</t>
  </si>
  <si>
    <t>Численность детей, выявленных и учтенных за отчетный год</t>
  </si>
  <si>
    <t>Всего детей выявлено  и учтено на конец отчетного года (стр. 01 + стр. 02)</t>
  </si>
  <si>
    <t>переданные на возмездную форму опеки (попечительства)</t>
  </si>
  <si>
    <t>Поставлено детей на учет в региональный банк данных о детях, оставшихся без попечения родителей, за отчетный год</t>
  </si>
  <si>
    <t>Снято детей с учета в региональном банке данных о детях, оставшихся без попечения родителей, за отчетный год</t>
  </si>
  <si>
    <t>№
строки</t>
  </si>
  <si>
    <t xml:space="preserve">   из них (из стр. 02):
      детей-сирот</t>
  </si>
  <si>
    <t xml:space="preserve">      девочек (девушек)</t>
  </si>
  <si>
    <t xml:space="preserve">   из них (из стр. 06) устроены:
      под надзор:
         в образовательные организации</t>
  </si>
  <si>
    <t xml:space="preserve">         в медицинские организации </t>
  </si>
  <si>
    <t xml:space="preserve">         в организации, оказывающие социальные услуги</t>
  </si>
  <si>
    <t xml:space="preserve">         в негосударственные учреждения</t>
  </si>
  <si>
    <t xml:space="preserve">         в детские дома семейного типа</t>
  </si>
  <si>
    <t xml:space="preserve">      под опеку (попечительство)</t>
  </si>
  <si>
    <t>Раздел 1 строка 30 = Раздел 1 строка 06 - сумма строк (07-11, 13, 20, 25-29)</t>
  </si>
  <si>
    <t>Раздел 1 строка 30 &gt;= Раздел 1 строка 31</t>
  </si>
  <si>
    <t>Раздел 1 строка 06 = Раздел 1 сумма строк (07-11, 13, 20, 25-30)</t>
  </si>
  <si>
    <t>Раздел 1 строка 35 = Раздел 1 строка 32 + строка 33 - строка 34</t>
  </si>
  <si>
    <t>Раздел 1 строка 20 = Раздел 1 сумма строк  21 + 22</t>
  </si>
  <si>
    <t>Раздел 1 строка 22 &gt;= Раздел 1 сумма строк  23 + 24</t>
  </si>
  <si>
    <t>Раздел 1 строка 22 &gt;= Раздел 1 строка 24</t>
  </si>
  <si>
    <t>Раздел 1 строка 16 &gt;= Раздел 1 строка 18</t>
  </si>
  <si>
    <t xml:space="preserve">Раздел 1 строка 25 &gt;= Раздел 1 строка 19 </t>
  </si>
  <si>
    <t>Раздел 1 строка 16 &gt;= Раздел 1 строка 17</t>
  </si>
  <si>
    <t>Раздел 1 строка 12 &gt;= Раздел 1 сумма строк (13+14+15+16+19)</t>
  </si>
  <si>
    <t>Раздел 1 строка 21 &gt;= Раздел 1 строка 15</t>
  </si>
  <si>
    <t xml:space="preserve">Раздел 1 строка 22 &gt;= Раздел 1 строка 16 </t>
  </si>
  <si>
    <t>Раздел 1 строка 23 &gt;= Раздел 1 строка 17</t>
  </si>
  <si>
    <t>Раздел 1 строка 24 &gt;= Раздел 1 строка 18</t>
  </si>
  <si>
    <t>строка 03 &gt;= строка 04</t>
  </si>
  <si>
    <t>строка 21 &gt;= строка 28</t>
  </si>
  <si>
    <t>строка 02 графа 3 &gt;= строка 03 графа 3</t>
  </si>
  <si>
    <t>строка 02 графа 3 &gt;= строка 04 графа 3</t>
  </si>
  <si>
    <t>строка 02 графа 3 &gt;= строка 05 графа 3</t>
  </si>
  <si>
    <t>строка 02 графа 3 = сумма строк (03+04+05) графа 3</t>
  </si>
  <si>
    <t>строка 01 графа 3 &gt;= строка 02 графа 3</t>
  </si>
  <si>
    <t>строка 01 графа 4 &gt;= строка 02 графа 4</t>
  </si>
  <si>
    <t>строка 01 графа 5 &gt;= строка 02 графа 5</t>
  </si>
  <si>
    <t>строка 01 графа 6 &gt;= строка 02 графа 6</t>
  </si>
  <si>
    <t>строка 03 графа 3 &gt;= строка 04 графа 3</t>
  </si>
  <si>
    <t>строка 03 графа 4 &gt;= строка 04 графа 4</t>
  </si>
  <si>
    <t>строка 03 графа 5 &gt;= строка 04 графа 5</t>
  </si>
  <si>
    <t>строка 03 графа 6 &gt;= строка 04 графа 6</t>
  </si>
  <si>
    <t>строка 03 графа 7 &gt;= строка 04 графа 7</t>
  </si>
  <si>
    <t>строка 05 графа 3 &gt;= строка 06 графа 3</t>
  </si>
  <si>
    <t>строка 05 графа 4 &gt;= строка 06 графа 4</t>
  </si>
  <si>
    <t>строка 05 графа 5 &gt;= строка 06 графа 5</t>
  </si>
  <si>
    <t>строка 05 графа 6 &gt;= строка 06 графа 6</t>
  </si>
  <si>
    <t>строка 12 графа 3 &gt;= строка 13 графа 3</t>
  </si>
  <si>
    <t>строка 12 графа 4 &gt;= строка 13 графа 4</t>
  </si>
  <si>
    <t>строка 12 графа 5 &gt;= строка 13 графа 5</t>
  </si>
  <si>
    <t>строка 12 графа 6 &gt;= строка 13 графа 6</t>
  </si>
  <si>
    <t>строка 12 графа 7 &gt;= строка 13 графа 7</t>
  </si>
  <si>
    <t>строка 15 графа 3 &gt;= строка 16 графа 3</t>
  </si>
  <si>
    <t>строка 15 графа 4 &gt;= строка 16 графа 4</t>
  </si>
  <si>
    <t>строка 15 графа 5 &gt;= строка 16 графа 5</t>
  </si>
  <si>
    <t>строка 15 графа 6 &gt;= строка 16 графа 6</t>
  </si>
  <si>
    <t>строка 15 графа 3 &gt;= строка 17 графа 3</t>
  </si>
  <si>
    <t>строка 15 графа 4 &gt;= строка 17 графа 4</t>
  </si>
  <si>
    <t>строка 15 графа 5 &gt;= строка 17 графа 5</t>
  </si>
  <si>
    <t>строка 15 графа 6 &gt;= строка 17 графа 6</t>
  </si>
  <si>
    <t>строка 01 графа 3 &gt;= строка 01 графа 4</t>
  </si>
  <si>
    <t>строка 28 графа 3 &gt;= сумма строк (30+31) графа 3</t>
  </si>
  <si>
    <t>строка 28 графа 4 &gt;= сумма строк (30+31) графа 4</t>
  </si>
  <si>
    <t>строка 28 графа 5 &gt;= сумма строк (30+31) графа 5</t>
  </si>
  <si>
    <t>строка 28 графа 6 &gt;= сумма строк (30+31) графа 6</t>
  </si>
  <si>
    <t>строка 28 графа 7 &gt;= сумма строк (30+31) графа 7</t>
  </si>
  <si>
    <t xml:space="preserve">   из них (стр. 05):
      в отношении которых прекращена та или иная форма
      семейного устройства за отчетный год</t>
  </si>
  <si>
    <t xml:space="preserve">      принято на другую форму семейного устройства за
      отчетный год</t>
  </si>
  <si>
    <t xml:space="preserve">      переданных из образовательных, медицинских организаций,
      организаций, оказывающих социальные услуги, и других
      организаций</t>
  </si>
  <si>
    <t xml:space="preserve">      выбыли к родителям</t>
  </si>
  <si>
    <t xml:space="preserve">      отменено решений о передаче ребенка на воспитание
      в семью</t>
  </si>
  <si>
    <t xml:space="preserve">            по причине жестокого обращения с детьми</t>
  </si>
  <si>
    <t xml:space="preserve">            по инициативе усыновителей, опекунов, попечителей,
            приемных или патронатных родителей</t>
  </si>
  <si>
    <t xml:space="preserve">      в связи с переменой места жительства</t>
  </si>
  <si>
    <t xml:space="preserve">      по иным основаниям</t>
  </si>
  <si>
    <t>Коды по ОКЕИ: единица - 642, человек – 792</t>
  </si>
  <si>
    <t>Число приемных семей  на конец отчетного года (ед)</t>
  </si>
  <si>
    <t>Число детских домов семейного типа на конец отчетного года (ед)</t>
  </si>
  <si>
    <t>Число патронатных семей на конец отчетного года (ед)</t>
  </si>
  <si>
    <t>Число семей, в которых обязанности по опеке и попечительству опекуном (попечителем) исполняются безвозмездно (ед)</t>
  </si>
  <si>
    <t>Число семей, в которых обязанности по опеке и попечительству опекуном (попечителем) исполняются на возмездных условиях (за исключением патронатных и приемных семей) на конец отчетного года (ед)</t>
  </si>
  <si>
    <t>Состояло на учете семей, желающих принять ребенка на воспитание в семью, на начало отчетного года:
   в органах опеки и попечительства</t>
  </si>
  <si>
    <t>Поставлено на учет семей, желающих принять ребенка на воспитание в семью, за отчетный год:
   в органах опеки и попечительства</t>
  </si>
  <si>
    <t>Снято с учета семей, желающих принять ребенка на воспитание в семью, за отчетный год:
   в органах опеки и попечительства</t>
  </si>
  <si>
    <t>Состоит на учете семей, желающих принять ребенка на воспитание в семью, на конец отчетного года:
   в органах опеки и попечительства</t>
  </si>
  <si>
    <t xml:space="preserve">      в том числе (из стр. 01):
         супружеских пар</t>
  </si>
  <si>
    <t xml:space="preserve">      в том числе (из стр. 05):
         супружеских пар</t>
  </si>
  <si>
    <t xml:space="preserve">      в том числе (из стр. 08):
         супружеских пар</t>
  </si>
  <si>
    <t xml:space="preserve">      в том числе (из стр. 12):
         супружеских пар</t>
  </si>
  <si>
    <t xml:space="preserve">         из них (из стр. 16):
            супружеских пар</t>
  </si>
  <si>
    <t xml:space="preserve">         из них (из стр. 20):
            супружеских пар</t>
  </si>
  <si>
    <t xml:space="preserve">      из них (стр. 23):
         поставленных на учет до начала отчетного года</t>
  </si>
  <si>
    <t xml:space="preserve">      из них (из стр. 28):
         поставленных на учет до начала отчетного года</t>
  </si>
  <si>
    <t>Код по ОКЕИ: единица - 642</t>
  </si>
  <si>
    <t>Раздел 5. Защита прав детей в возрасте до 18 лет и лиц из числа детей,
оставшихся без попечения родителей</t>
  </si>
  <si>
    <t>Код по ОКЕИ: единица - 642, человек - 792</t>
  </si>
  <si>
    <t xml:space="preserve">      в возрасте до 7 лет</t>
  </si>
  <si>
    <t xml:space="preserve">      поступили на обучение в образовательные учреждения начального, среднего и высшего
      профессионального образования на полное государственное обеспечение</t>
  </si>
  <si>
    <t>Численность детей, состоявших на учете в региональном банке данных о детях, оставшихся без попечения
родителей, на начало отчетного года</t>
  </si>
  <si>
    <t>Численность детей, здоровью которых был причинен вред по вине усыновителей, опекунов, попечителей, приемных или патронатных родителей</t>
  </si>
  <si>
    <t>Численность специалистов по охране детства, а также занимающихся формированием и ведением регионального банка данных о детях, в органе исполнительной власти субъекта Российской Федерации, на который возложены полномочия по опеке и попечительству над несовершеннолетними гражданами</t>
  </si>
  <si>
    <t>Число территориальных органов (управлений, отделов), созданных органом исполнительной власти субъекта Российской Федерации, или органов местного самоуправления в составе субъекта Российской Федерации, на которые возложены полномочия по опеке и попечительству над несовершеннолетними гражданами</t>
  </si>
  <si>
    <t>Численность усыновителей, опекунов, попечителей, приемных или патронатных родителей, привлеченных к уголовной ответственности за совершение преступлений в отношении детей, принятых ими на воспитание в семью</t>
  </si>
  <si>
    <t>T_Check</t>
  </si>
  <si>
    <t>ID_Form</t>
  </si>
  <si>
    <t>ID_Section</t>
  </si>
  <si>
    <t>ID_Rule</t>
  </si>
  <si>
    <t>ID_Check</t>
  </si>
  <si>
    <t>Name</t>
  </si>
  <si>
    <t>P_Left</t>
  </si>
  <si>
    <t>P_Right</t>
  </si>
  <si>
    <t>Result</t>
  </si>
  <si>
    <t xml:space="preserve">   Не указано наименование отчитывающейся организации</t>
  </si>
  <si>
    <t xml:space="preserve">   Не указан почтовый адрес</t>
  </si>
  <si>
    <t xml:space="preserve">   Не указан код ОКУД</t>
  </si>
  <si>
    <t xml:space="preserve">   Не указан код ОКПО</t>
  </si>
  <si>
    <t xml:space="preserve">   Не указана должность лица, ответственного за предоставление стат.информации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</si>
  <si>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</si>
  <si>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</si>
  <si>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</si>
  <si>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Раздел 1 строка 06 = Раздел 1 сумма строк  01 + 02</t>
  </si>
  <si>
    <t>Раздел 1 строка 02 &gt;= Раздел 1 строка 03</t>
  </si>
  <si>
    <t>Раздел 1 строка 02 &gt;= Раздел 1 строка 04</t>
  </si>
  <si>
    <t>Раздел 1 строка 02 &gt;= Раздел 1 строка 05</t>
  </si>
  <si>
    <t>Раздел 1 строка 22 &gt;= Раздел 1 строка 23</t>
  </si>
  <si>
    <t>орган местного самоуправления, на который возложены функции по осуществлению опеки и попечительства над несовершеннолетними гражданами, сводный отчет по муниципальному образованию:</t>
  </si>
  <si>
    <t xml:space="preserve">   - органу исполнительной власти субъекта Российской Федерации, на который возложены
     функции по осуществлению опеки и попечительства над несовершеннолетними гражданами</t>
  </si>
  <si>
    <t>орган исполнительной власти субъекта Российской Федерации, на который возложены функции по осуществлению опеки и попечительства над несовершеннолетними гражданами, сводный отчет по субъекту Российской Федерации:</t>
  </si>
  <si>
    <t xml:space="preserve">   - Минобрнауки России</t>
  </si>
  <si>
    <t>строка 02 графа 3 &gt;= строка 02 графа 11</t>
  </si>
  <si>
    <t>строка 03 графа 3 &gt;= строка 03 графа 11</t>
  </si>
  <si>
    <t>строка 05 графа 3 &gt;= строка 05 графа 11</t>
  </si>
  <si>
    <t>строка 06 графа 3 &gt;= строка 06 графа 11</t>
  </si>
  <si>
    <t>строка 07 графа 3 &gt;= строка 07 графа 11</t>
  </si>
  <si>
    <t>строка 08 графа 3 &gt;= строка 08 графа 11</t>
  </si>
  <si>
    <t>строка 09 графа 3 &gt;= строка 09 графа 11</t>
  </si>
  <si>
    <t>строка 10 графа 3 &gt;= строка 10 графа 11</t>
  </si>
  <si>
    <t>строка 11 графа 3 &gt;= строка 11 графа 11</t>
  </si>
  <si>
    <t>строка 12 графа 3 &gt;= строка 12 графа 11</t>
  </si>
  <si>
    <t>строка 13 графа 3 &gt;= строка 13 графа 11</t>
  </si>
  <si>
    <t>строка 14 графа 3 &gt;= строка 14 графа 11</t>
  </si>
  <si>
    <t>строка 15 графа 3 &gt;= строка 15 графа 11</t>
  </si>
  <si>
    <t>строка 16 графа 3 &gt;= строка 16 графа 11</t>
  </si>
  <si>
    <t>строка 17 графа 3 &gt;= строка 17 графа 11</t>
  </si>
  <si>
    <t>строка 18 графа 3 &gt;= строка 18 графа 11</t>
  </si>
  <si>
    <t>строка 19 графа 3 &gt;= строка 19 графа 11</t>
  </si>
  <si>
    <t>строка 20 графа 3 &gt;= строка 20 графа 11</t>
  </si>
  <si>
    <t>строка 21 графа 3 &gt;= строка 21 графа 11</t>
  </si>
  <si>
    <t>строка 22 графа 3 &gt;= строка 22 графа 11</t>
  </si>
  <si>
    <t>строка 24 графа 3 &gt;= строка 24 графа 11</t>
  </si>
  <si>
    <t>строка 01 графа 6 &gt;= сумма строк (02+03) графа 6</t>
  </si>
  <si>
    <t>строка 01 графа 7 &gt;= сумма строк (02+03) графа 7</t>
  </si>
  <si>
    <t>строка 05 графа 3 &gt;= сумма строк (06+07) графа 3</t>
  </si>
  <si>
    <t>строка 05 графа 4 &gt;= сумма строк (06+07) графа 4</t>
  </si>
  <si>
    <t>строка 05 графа 5 &gt;= сумма строк (06+07) графа 5</t>
  </si>
  <si>
    <t>строка 05 графа 6 &gt;= сумма строк (06+07) графа 6</t>
  </si>
  <si>
    <t>строка 05 графа 7 &gt;= сумма строк (06+07) графа 7</t>
  </si>
  <si>
    <t>строка 08 графа 3 &gt;= сумма строк (09+10) графа 3</t>
  </si>
  <si>
    <t>строка 08 графа 4 &gt;= сумма строк (09+10) графа 4</t>
  </si>
  <si>
    <t xml:space="preserve">   из них (из стр. 40) устроены</t>
  </si>
  <si>
    <t>из них
(из гр.12)
дети, на которых выплачива-ются денежные средства</t>
  </si>
  <si>
    <t>Снято с учета детей, находящихся на воспитании в семьях, за отчетный год (сумма строк  11-15, 23,24)</t>
  </si>
  <si>
    <t xml:space="preserve">            погибли по вине усыновителей,опекунов,
            попечителей, приемных или патронатных родителей </t>
  </si>
  <si>
    <t>строка 05 графа 14 &gt;= строка 09 графа 14</t>
  </si>
  <si>
    <t>строка 10 графа 14 &gt;= строка 11 графа 14</t>
  </si>
  <si>
    <t>строка 10 графа 14 &gt;= строка 12 графа 14</t>
  </si>
  <si>
    <t>строка 10 графа 14 &gt;= строка 13 графа 14</t>
  </si>
  <si>
    <t>строка 10 графа 14 &gt;= строка 14 графа 14</t>
  </si>
  <si>
    <t>строка 10 графа 14 &gt;= строка 15 графа 14</t>
  </si>
  <si>
    <t>строка 10 графа 03 &gt;= строка 18 графа 03</t>
  </si>
  <si>
    <t>строка 10 графа 04 &gt;= строка 18 графа 04</t>
  </si>
  <si>
    <t>строка 10 графа 05 &gt;= строка 18 графа 05</t>
  </si>
  <si>
    <t>строка 10 графа 06 &gt;= строка 18 графа 06</t>
  </si>
  <si>
    <t>строка 10 графа 07 &gt;= строка 18 графа 07</t>
  </si>
  <si>
    <t>строка 10 графа 08 &gt;= строка 18 графа 08</t>
  </si>
  <si>
    <t>строка 10 графа 09 &gt;= строка 18 графа 09</t>
  </si>
  <si>
    <t>строка 10 графа 10 &gt;= строка 18 графа 10</t>
  </si>
  <si>
    <t>строка 10 графа 11 &gt;= строка 18 графа 11</t>
  </si>
  <si>
    <t>строка 10 графа 12 &gt;= строка 18 графа 12</t>
  </si>
  <si>
    <t>строка 10 графа 13 &gt;= строка 18 графа 13</t>
  </si>
  <si>
    <t>строка 10 графа 14 &gt;= строка 18 графа 14</t>
  </si>
  <si>
    <t>строка 10 графа 03 &gt;= строка 23 графа 03</t>
  </si>
  <si>
    <t>строка 10 графа 04 &gt;= строка 23 графа 04</t>
  </si>
  <si>
    <t>строка 10 графа 05 &gt;= строка 23 графа 05</t>
  </si>
  <si>
    <t>строка 10 графа 06 &gt;= строка 23 графа 06</t>
  </si>
  <si>
    <t>строка 10 графа 07 &gt;= строка 23 графа 07</t>
  </si>
  <si>
    <t>строка 10 графа 08 &gt;= строка 23 графа 08</t>
  </si>
  <si>
    <t>строка 10 графа 09 &gt;= строка 23 графа 09</t>
  </si>
  <si>
    <t>строка 10 графа 10 &gt;= строка 23 графа 10</t>
  </si>
  <si>
    <t>строка 10 графа 11 &gt;= строка 23 графа 11</t>
  </si>
  <si>
    <t>строка 10 графа 12 &gt;= строка 23 графа 12</t>
  </si>
  <si>
    <t>строка 10 графа 13 &gt;= строка 23 графа 13</t>
  </si>
  <si>
    <t>строка 10 графа 03 &gt;= строка 24 графа 03</t>
  </si>
  <si>
    <t>строка 10 графа 04 &gt;= строка 24 графа 04</t>
  </si>
  <si>
    <t>строка 10 графа 14 &gt;= строка 23 графа 14</t>
  </si>
  <si>
    <t>строка 10 графа 05 &gt;= строка 24 графа 05</t>
  </si>
  <si>
    <t>строка 10 графа 06 &gt;= строка 24 графа 06</t>
  </si>
  <si>
    <t>строка 10 графа 07 &gt;= строка 24 графа 07</t>
  </si>
  <si>
    <t>строка 10 графа 08 &gt;= строка 24 графа 08</t>
  </si>
  <si>
    <t>строка 10 графа 09 &gt;= строка 24 графа 09</t>
  </si>
  <si>
    <t>строка 10 графа 10 &gt;= строка 24 графа 10</t>
  </si>
  <si>
    <t>строка 10 графа 11 &gt;= строка 24 графа 11</t>
  </si>
  <si>
    <t>строка 10 графа 12 &gt;= строка 24 графа 12</t>
  </si>
  <si>
    <t>строка 10 графа 13 &gt;= строка 24 графа 13</t>
  </si>
  <si>
    <t>строка 10 графа 14 &gt;= строка 24 графа 14</t>
  </si>
  <si>
    <t>строка 10 графа 3 = сумма строк (11-15,23,24) графа 3</t>
  </si>
  <si>
    <t>строка 10 графа 4 = сумма строк (11-15,23,24) графа 4</t>
  </si>
  <si>
    <t>строка 10 графа 5 = сумма строк (11-15,23,24) графа 5</t>
  </si>
  <si>
    <t>строка 10 графа 6 = сумма строк (11-15,23,24) графа 6</t>
  </si>
  <si>
    <t>строка 10 графа 7 = сумма строк (11-15,23,24) графа 7</t>
  </si>
  <si>
    <t>строка 10 графа 8 = сумма строк (11-15,23,24) графа 8</t>
  </si>
  <si>
    <t>строка 10 графа 9 = сумма строк (11-15,23,24) графа 9</t>
  </si>
  <si>
    <t>строка 10 графа 10 = сумма строк (11-15,23,24) графа 10</t>
  </si>
  <si>
    <t>строка 10 графа 11 = сумма строк (11-15,23,24) графа 11</t>
  </si>
  <si>
    <t>строка 10 графа 12 = сумма строк (11-15,23,24) графа 12</t>
  </si>
  <si>
    <t>строка 10 графа 13 = сумма строк (11-15,23,24) графа 13</t>
  </si>
  <si>
    <t>строка 10 графа 14 = сумма строк (11-15,23,24) графа 14</t>
  </si>
  <si>
    <t>строка 15 графа 14 &gt;= строка 16 графа 14</t>
  </si>
  <si>
    <t>строка 18 графа 03 &gt;= строка 19 графа 03</t>
  </si>
  <si>
    <t>строка 18 графа 04 &gt;= строка 19 графа 04</t>
  </si>
  <si>
    <t>строка 18 графа 05 &gt;= строка 19 графа 05</t>
  </si>
  <si>
    <t>строка 18 графа 06 &gt;= строка 19 графа 06</t>
  </si>
  <si>
    <t>строка 18 графа 07 &gt;= строка 19 графа 07</t>
  </si>
  <si>
    <t>строка 18 графа 08 &gt;= строка 19 графа 08</t>
  </si>
  <si>
    <t>строка 18 графа 09 &gt;= строка 19 графа 09</t>
  </si>
  <si>
    <t>строка 18 графа 10 &gt;= строка 19 графа 10</t>
  </si>
  <si>
    <t>строка 18 графа 11 &gt;= строка 19 графа 11</t>
  </si>
  <si>
    <t>строка 18 графа 12 &gt;= строка 19 графа 12</t>
  </si>
  <si>
    <t>строка 18 графа 13 &gt;= строка 19 графа 13</t>
  </si>
  <si>
    <t>строка 18 графа 13 &gt;= строка 20 графа 13</t>
  </si>
  <si>
    <t>строка 18 графа 03 &gt;= строка 20 графа 03</t>
  </si>
  <si>
    <t>строка 18 графа 04 &gt;= строка 20 графа 04</t>
  </si>
  <si>
    <t>строка 18 графа 05 &gt;= строка 20 графа 05</t>
  </si>
  <si>
    <t>строка 18 графа 06 &gt;= строка 20 графа 06</t>
  </si>
  <si>
    <t>строка 18 графа 07 &gt;= строка 20 графа 07</t>
  </si>
  <si>
    <t>строка 18 графа 08 &gt;= строка 20 графа 08</t>
  </si>
  <si>
    <t>строка 18 графа 09 &gt;= строка 20 графа 09</t>
  </si>
  <si>
    <t>строка 18 графа 10 &gt;= строка 20 графа 10</t>
  </si>
  <si>
    <t>строка 18 графа 11 &gt;= строка 20 графа 11</t>
  </si>
  <si>
    <t>строка 18 графа 12 &gt;= строка 20 графа 12</t>
  </si>
  <si>
    <t>строка 18 графа 14 &gt;= строка 19 графа 14</t>
  </si>
  <si>
    <t>строка 18 графа 13 &gt;= строка 21 графа 13</t>
  </si>
  <si>
    <t>строка 18 графа 03 &gt;= строка 21 графа 03</t>
  </si>
  <si>
    <t>строка 18 графа 04 &gt;= строка 21 графа 04</t>
  </si>
  <si>
    <t>строка 18 графа 05 &gt;= строка 21 графа 05</t>
  </si>
  <si>
    <t>строка 18 графа 06 &gt;= строка 21 графа 06</t>
  </si>
  <si>
    <t>Российская Федерация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</si>
</sst>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[$-F800]dddd\,\ mmmm\ dd\,\ yyyy"/>
    <numFmt numFmtId="166" formatCode="0000000"/>
  </numFmts>
  <fonts count="17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charset val="204"/>
    </font>
    <font>
      <sz val="12"/>
      <name val="Times New Roman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name val="Times New Roman"/>
      <charset val="204"/>
    </font>
    <font>
      <b/>
      <sz val="8"/>
      <color indexed="81"/>
      <name val="Tahoma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2" fillId="2" borderId="1" xfId="0" applyNumberFormat="1" applyFont="1" applyFill="1" applyBorder="1" applyAlignment="1" applyProtection="1">
      <alignment horizontal="right" wrapText="1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left" wrapText="1" indent="2"/>
    </xf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wrapText="1" indent="3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Alignment="1" applyProtection="1"/>
    <xf numFmtId="0" fontId="0" fillId="0" borderId="0" xfId="0" applyProtection="1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vertical="top" wrapText="1"/>
    </xf>
    <xf numFmtId="164" fontId="1" fillId="0" borderId="1" xfId="0" applyNumberFormat="1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left" vertical="top" wrapText="1"/>
    </xf>
    <xf numFmtId="0" fontId="1" fillId="0" borderId="0" xfId="0" applyFont="1"/>
    <xf numFmtId="0" fontId="1" fillId="0" borderId="0" xfId="0" applyFont="1" applyBorder="1"/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1" fillId="0" borderId="0" xfId="0" applyFont="1" applyBorder="1" applyAlignment="1"/>
    <xf numFmtId="0" fontId="12" fillId="0" borderId="0" xfId="0" applyFont="1" applyBorder="1" applyAlignment="1">
      <alignment vertical="center"/>
    </xf>
    <xf numFmtId="0" fontId="1" fillId="0" borderId="3" xfId="0" applyFont="1" applyBorder="1"/>
    <xf numFmtId="0" fontId="11" fillId="0" borderId="0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vertical="center" wrapText="1"/>
    </xf>
    <xf numFmtId="0" fontId="14" fillId="3" borderId="0" xfId="0" applyFont="1" applyFill="1" applyProtection="1">
      <protection hidden="1"/>
    </xf>
    <xf numFmtId="0" fontId="15" fillId="3" borderId="0" xfId="0" applyFont="1" applyFill="1" applyProtection="1">
      <protection hidden="1"/>
    </xf>
    <xf numFmtId="0" fontId="14" fillId="4" borderId="0" xfId="0" applyFont="1" applyFill="1" applyProtection="1">
      <protection hidden="1"/>
    </xf>
    <xf numFmtId="0" fontId="1" fillId="5" borderId="0" xfId="0" applyFont="1" applyFill="1"/>
    <xf numFmtId="3" fontId="1" fillId="5" borderId="0" xfId="0" applyNumberFormat="1" applyFont="1" applyFill="1"/>
    <xf numFmtId="0" fontId="16" fillId="3" borderId="0" xfId="0" applyFont="1" applyFill="1" applyProtection="1">
      <protection hidden="1"/>
    </xf>
    <xf numFmtId="0" fontId="0" fillId="3" borderId="0" xfId="0" applyFill="1"/>
    <xf numFmtId="0" fontId="5" fillId="4" borderId="0" xfId="0" applyFont="1" applyFill="1" applyProtection="1">
      <protection hidden="1"/>
    </xf>
    <xf numFmtId="0" fontId="5" fillId="0" borderId="0" xfId="0" applyFont="1"/>
    <xf numFmtId="0" fontId="15" fillId="0" borderId="0" xfId="0" applyFont="1"/>
    <xf numFmtId="0" fontId="1" fillId="0" borderId="0" xfId="0" applyFont="1" applyAlignment="1" applyProtection="1">
      <alignment horizontal="left" vertical="center"/>
    </xf>
    <xf numFmtId="14" fontId="0" fillId="0" borderId="0" xfId="0" applyNumberFormat="1"/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wrapText="1"/>
    </xf>
    <xf numFmtId="0" fontId="7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6" fontId="1" fillId="0" borderId="10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2" borderId="14" xfId="0" applyFont="1" applyFill="1" applyBorder="1" applyAlignment="1" applyProtection="1">
      <alignment vertical="center"/>
      <protection locked="0"/>
    </xf>
    <xf numFmtId="0" fontId="5" fillId="2" borderId="7" xfId="0" applyFont="1" applyFill="1" applyBorder="1" applyAlignment="1" applyProtection="1">
      <alignment vertical="center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2" borderId="15" xfId="0" applyFont="1" applyFill="1" applyBorder="1" applyAlignment="1" applyProtection="1">
      <alignment vertical="center"/>
      <protection locked="0"/>
    </xf>
    <xf numFmtId="0" fontId="5" fillId="2" borderId="16" xfId="0" applyFont="1" applyFill="1" applyBorder="1" applyAlignment="1" applyProtection="1">
      <alignment vertical="center"/>
      <protection locked="0"/>
    </xf>
    <xf numFmtId="0" fontId="1" fillId="0" borderId="2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1" fillId="2" borderId="24" xfId="0" applyFont="1" applyFill="1" applyBorder="1" applyAlignment="1" applyProtection="1">
      <alignment horizontal="center" vertical="center"/>
      <protection locked="0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/>
    <xf numFmtId="0" fontId="1" fillId="0" borderId="2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5" xfId="0" applyBorder="1" applyAlignment="1">
      <alignment horizontal="right"/>
    </xf>
    <xf numFmtId="0" fontId="1" fillId="0" borderId="13" xfId="0" applyFont="1" applyBorder="1" applyAlignment="1" applyProtection="1">
      <alignment vertical="center" wrapText="1"/>
    </xf>
    <xf numFmtId="0" fontId="1" fillId="0" borderId="14" xfId="0" applyFont="1" applyBorder="1" applyAlignment="1" applyProtection="1">
      <alignment vertical="center" wrapText="1"/>
    </xf>
    <xf numFmtId="0" fontId="1" fillId="0" borderId="7" xfId="0" applyFont="1" applyBorder="1" applyAlignment="1" applyProtection="1">
      <alignment vertical="center" wrapText="1"/>
    </xf>
    <xf numFmtId="0" fontId="1" fillId="0" borderId="13" xfId="0" applyFont="1" applyBorder="1" applyAlignment="1" applyProtection="1">
      <alignment horizontal="center" vertical="top" wrapText="1"/>
    </xf>
    <xf numFmtId="0" fontId="1" fillId="0" borderId="14" xfId="0" applyFont="1" applyBorder="1" applyAlignment="1" applyProtection="1">
      <alignment horizontal="center" vertical="top" wrapText="1"/>
    </xf>
    <xf numFmtId="0" fontId="1" fillId="0" borderId="7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wrapText="1"/>
    </xf>
    <xf numFmtId="0" fontId="8" fillId="2" borderId="5" xfId="0" applyFont="1" applyFill="1" applyBorder="1" applyProtection="1">
      <protection locked="0"/>
    </xf>
    <xf numFmtId="0" fontId="4" fillId="0" borderId="0" xfId="0" applyFont="1" applyAlignment="1" applyProtection="1">
      <alignment horizontal="center" vertical="center"/>
    </xf>
    <xf numFmtId="0" fontId="0" fillId="0" borderId="5" xfId="0" applyBorder="1" applyAlignment="1" applyProtection="1">
      <alignment horizontal="right"/>
    </xf>
    <xf numFmtId="0" fontId="0" fillId="0" borderId="5" xfId="0" applyBorder="1" applyProtection="1"/>
    <xf numFmtId="0" fontId="1" fillId="0" borderId="13" xfId="0" applyFont="1" applyBorder="1" applyAlignment="1" applyProtection="1">
      <alignment horizontal="left" vertical="center" wrapText="1"/>
    </xf>
    <xf numFmtId="0" fontId="1" fillId="0" borderId="14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horizontal="left" vertical="center" wrapText="1"/>
    </xf>
    <xf numFmtId="165" fontId="8" fillId="2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Users\SKACHK~1\AppData\Local\Temp\_4AJ0VXJ2O\_4AJ0VXJ4F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Users\SKACHK~1\AppData\Local\Temp\_4AJ0VXIVR\_4AJ0VXJ0I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69</xdr:col>
      <xdr:colOff>0</xdr:colOff>
      <xdr:row>30</xdr:row>
      <xdr:rowOff>187325</xdr:rowOff>
    </xdr:from>
    <xdr:to>
      <xdr:col>76</xdr:col>
      <xdr:colOff>38100</xdr:colOff>
      <xdr:row>36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505460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32525"/>
          <a:ext cx="4800600" cy="330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JOB\2009\&#1054;&#1064;-1\&#1050;&#1086;&#1087;&#1080;&#1103;%20osh1_clear.XL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 лист"/>
      <sheetName val="Раздел 1"/>
      <sheetName val="Раздел 2"/>
      <sheetName val="Раздел 3"/>
      <sheetName val="Раздел 4"/>
      <sheetName val="Раздел 5"/>
      <sheetName val="Раздел 6"/>
      <sheetName val="Раздел 7"/>
      <sheetName val="Раздел 8"/>
      <sheetName val="Раздел 9"/>
      <sheetName val="Раздел 10"/>
      <sheetName val="Раздел 11"/>
      <sheetName val="Раздел 12"/>
      <sheetName val="Раздел 13"/>
      <sheetName val="Раздел 14"/>
      <sheetName val="Раздел 15"/>
      <sheetName val="Раздел 16"/>
      <sheetName val="Раздел 17"/>
      <sheetName val="Раздел 18"/>
      <sheetName val="Флак"/>
      <sheetName val="H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D38"/>
  <sheetViews>
    <sheetView showGridLines="0" tabSelected="1" topLeftCell="A29" workbookViewId="0">
      <selection activeCell="AO20" sqref="AO20:AQ20"/>
    </sheetView>
  </sheetViews>
  <sheetFormatPr defaultRowHeight="12.75" x14ac:dyDescent="0.2"/>
  <cols>
    <col min="1" max="82" width="2" style="32" customWidth="1"/>
    <col min="83" max="16384" width="9.33203125" style="32"/>
  </cols>
  <sheetData>
    <row r="1" spans="1:82" hidden="1" x14ac:dyDescent="0.2"/>
    <row r="2" spans="1:82" hidden="1" x14ac:dyDescent="0.2"/>
    <row r="3" spans="1:82" hidden="1" x14ac:dyDescent="0.2"/>
    <row r="4" spans="1:82" hidden="1" x14ac:dyDescent="0.2"/>
    <row r="5" spans="1:82" hidden="1" x14ac:dyDescent="0.2"/>
    <row r="6" spans="1:82" hidden="1" x14ac:dyDescent="0.2"/>
    <row r="7" spans="1:82" hidden="1" x14ac:dyDescent="0.2"/>
    <row r="8" spans="1:82" hidden="1" x14ac:dyDescent="0.2"/>
    <row r="9" spans="1:82" hidden="1" x14ac:dyDescent="0.2"/>
    <row r="10" spans="1:82" ht="13.5" hidden="1" thickBot="1" x14ac:dyDescent="0.25"/>
    <row r="11" spans="1:82" ht="19.5" customHeight="1" thickBot="1" x14ac:dyDescent="0.25">
      <c r="A11" s="33"/>
      <c r="B11" s="33"/>
      <c r="C11" s="33"/>
      <c r="D11" s="33"/>
      <c r="E11" s="33"/>
      <c r="F11" s="33"/>
      <c r="G11" s="34"/>
      <c r="H11" s="118" t="s">
        <v>295</v>
      </c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20"/>
      <c r="BY11" s="34"/>
      <c r="BZ11" s="34"/>
      <c r="CA11" s="33"/>
      <c r="CB11" s="33"/>
      <c r="CC11" s="33"/>
      <c r="CD11" s="33"/>
    </row>
    <row r="12" spans="1:82" ht="15" customHeight="1" thickBot="1" x14ac:dyDescent="0.25">
      <c r="A12" s="33"/>
      <c r="B12" s="33"/>
      <c r="C12" s="33"/>
      <c r="D12" s="33"/>
      <c r="E12" s="33"/>
      <c r="F12" s="33"/>
      <c r="G12" s="34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34"/>
      <c r="BZ12" s="34"/>
      <c r="CA12" s="33"/>
      <c r="CB12" s="33"/>
      <c r="CC12" s="33"/>
      <c r="CD12" s="33"/>
    </row>
    <row r="13" spans="1:82" ht="20.100000000000001" customHeight="1" thickBot="1" x14ac:dyDescent="0.25">
      <c r="A13" s="33"/>
      <c r="B13" s="33"/>
      <c r="C13" s="33"/>
      <c r="D13" s="33"/>
      <c r="E13" s="33"/>
      <c r="F13" s="33"/>
      <c r="G13" s="64"/>
      <c r="H13" s="94" t="s">
        <v>59</v>
      </c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6"/>
      <c r="BY13" s="64"/>
      <c r="BZ13" s="64"/>
      <c r="CA13" s="33"/>
      <c r="CB13" s="33"/>
      <c r="CC13" s="33"/>
      <c r="CD13" s="33"/>
    </row>
    <row r="14" spans="1:82" ht="12" customHeight="1" thickBot="1" x14ac:dyDescent="0.25"/>
    <row r="15" spans="1:82" ht="39.950000000000003" customHeight="1" thickBot="1" x14ac:dyDescent="0.25">
      <c r="E15" s="121" t="s">
        <v>296</v>
      </c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3"/>
    </row>
    <row r="16" spans="1:82" ht="14.1" customHeight="1" thickBot="1" x14ac:dyDescent="0.25"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</row>
    <row r="17" spans="1:82" ht="15" customHeight="1" thickBot="1" x14ac:dyDescent="0.25">
      <c r="E17" s="35"/>
      <c r="F17" s="35"/>
      <c r="G17" s="35"/>
      <c r="H17" s="35"/>
      <c r="I17" s="35"/>
      <c r="J17" s="35"/>
      <c r="K17" s="124" t="s">
        <v>297</v>
      </c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6"/>
      <c r="BW17" s="35"/>
      <c r="BX17" s="35"/>
      <c r="BY17" s="35"/>
      <c r="BZ17" s="35"/>
      <c r="CA17" s="35"/>
    </row>
    <row r="18" spans="1:82" ht="13.5" thickBot="1" x14ac:dyDescent="0.25"/>
    <row r="19" spans="1:82" ht="15" customHeight="1" x14ac:dyDescent="0.2">
      <c r="K19" s="127" t="s">
        <v>312</v>
      </c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28"/>
    </row>
    <row r="20" spans="1:82" ht="15" customHeight="1" thickBot="1" x14ac:dyDescent="0.25">
      <c r="K20" s="129" t="s">
        <v>298</v>
      </c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1">
        <v>2014</v>
      </c>
      <c r="AP20" s="131"/>
      <c r="AQ20" s="131"/>
      <c r="AR20" s="132" t="s">
        <v>299</v>
      </c>
      <c r="AS20" s="132"/>
      <c r="AT20" s="132"/>
      <c r="AU20" s="132"/>
      <c r="AV20" s="132"/>
      <c r="AW20" s="132"/>
      <c r="AX20" s="132"/>
      <c r="AY20" s="132"/>
      <c r="AZ20" s="132"/>
      <c r="BA20" s="132"/>
      <c r="BB20" s="132"/>
      <c r="BC20" s="132"/>
      <c r="BD20" s="132"/>
      <c r="BE20" s="132"/>
      <c r="BF20" s="132"/>
      <c r="BG20" s="132"/>
      <c r="BH20" s="132"/>
      <c r="BI20" s="132"/>
      <c r="BJ20" s="132"/>
      <c r="BK20" s="132"/>
      <c r="BL20" s="132"/>
      <c r="BM20" s="132"/>
      <c r="BN20" s="132"/>
      <c r="BO20" s="132"/>
      <c r="BP20" s="132"/>
      <c r="BQ20" s="132"/>
      <c r="BR20" s="132"/>
      <c r="BS20" s="132"/>
      <c r="BT20" s="132"/>
      <c r="BU20" s="133"/>
    </row>
    <row r="21" spans="1:82" ht="12" customHeight="1" thickBot="1" x14ac:dyDescent="0.25"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7"/>
      <c r="AQ21" s="37"/>
      <c r="AR21" s="37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</row>
    <row r="22" spans="1:82" ht="15.75" thickBot="1" x14ac:dyDescent="0.3">
      <c r="A22" s="94" t="s">
        <v>300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6"/>
      <c r="AV22" s="95" t="s">
        <v>301</v>
      </c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1"/>
      <c r="BK22" s="38"/>
      <c r="BL22" s="39"/>
      <c r="BM22" s="39"/>
      <c r="BN22" s="39"/>
      <c r="BO22" s="102" t="s">
        <v>302</v>
      </c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4"/>
      <c r="CB22" s="39"/>
      <c r="CC22" s="39"/>
      <c r="CD22" s="39"/>
    </row>
    <row r="23" spans="1:82" ht="39.950000000000003" customHeight="1" x14ac:dyDescent="0.2">
      <c r="A23" s="105" t="s">
        <v>1216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7"/>
      <c r="AV23" s="108" t="s">
        <v>56</v>
      </c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10"/>
      <c r="BK23" s="33"/>
      <c r="BL23" s="111" t="s">
        <v>58</v>
      </c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</row>
    <row r="24" spans="1:82" ht="26.1" customHeight="1" x14ac:dyDescent="0.2">
      <c r="A24" s="112" t="s">
        <v>1217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4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40"/>
      <c r="BK24" s="33"/>
      <c r="BL24" s="111"/>
      <c r="BM24" s="111"/>
      <c r="BN24" s="111"/>
      <c r="BO24" s="111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/>
      <c r="CA24" s="111"/>
      <c r="CB24" s="111"/>
      <c r="CC24" s="111"/>
      <c r="CD24" s="41"/>
    </row>
    <row r="25" spans="1:82" ht="39.950000000000003" customHeight="1" thickBot="1" x14ac:dyDescent="0.25">
      <c r="A25" s="115" t="s">
        <v>1218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7"/>
      <c r="AV25" s="87" t="s">
        <v>57</v>
      </c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9"/>
      <c r="BK25" s="33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41"/>
    </row>
    <row r="26" spans="1:82" ht="15.75" thickBot="1" x14ac:dyDescent="0.25">
      <c r="A26" s="84" t="s">
        <v>1219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6"/>
      <c r="AV26" s="59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2"/>
      <c r="BK26" s="33"/>
      <c r="BL26" s="60"/>
      <c r="BM26" s="60"/>
      <c r="BN26" s="60"/>
      <c r="BO26" s="94" t="s">
        <v>314</v>
      </c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6"/>
      <c r="CA26" s="60"/>
      <c r="CB26" s="60"/>
      <c r="CC26" s="60"/>
      <c r="CD26" s="41"/>
    </row>
    <row r="29" spans="1:82" ht="15.95" customHeight="1" x14ac:dyDescent="0.2">
      <c r="A29" s="90" t="s">
        <v>303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2" t="s">
        <v>1337</v>
      </c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3"/>
    </row>
    <row r="30" spans="1:82" ht="15.95" customHeight="1" thickBot="1" x14ac:dyDescent="0.25">
      <c r="A30" s="90" t="s">
        <v>304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7"/>
      <c r="W30" s="97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9"/>
    </row>
    <row r="31" spans="1:82" ht="15.95" customHeight="1" thickBot="1" x14ac:dyDescent="0.25">
      <c r="A31" s="73" t="s">
        <v>305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4"/>
      <c r="V31" s="76" t="s">
        <v>306</v>
      </c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8"/>
    </row>
    <row r="32" spans="1:82" x14ac:dyDescent="0.2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9" t="s">
        <v>307</v>
      </c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</row>
    <row r="33" spans="1:81" x14ac:dyDescent="0.2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9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</row>
    <row r="34" spans="1:81" x14ac:dyDescent="0.2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</row>
    <row r="35" spans="1:81" x14ac:dyDescent="0.2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75"/>
      <c r="CC35" s="75"/>
    </row>
    <row r="36" spans="1:81" x14ac:dyDescent="0.2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</row>
    <row r="37" spans="1:81" ht="13.5" thickBot="1" x14ac:dyDescent="0.25">
      <c r="A37" s="72">
        <v>1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>
        <v>2</v>
      </c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>
        <v>3</v>
      </c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>
        <v>4</v>
      </c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</row>
    <row r="38" spans="1:81" ht="13.5" thickBot="1" x14ac:dyDescent="0.25">
      <c r="A38" s="80">
        <v>609542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3"/>
    </row>
  </sheetData>
  <sheetProtection password="A428" sheet="1" objects="1" scenarios="1" selectLockedCells="1"/>
  <mergeCells count="36">
    <mergeCell ref="K20:AN20"/>
    <mergeCell ref="AO20:AQ20"/>
    <mergeCell ref="AR20:BU20"/>
    <mergeCell ref="H11:BX11"/>
    <mergeCell ref="E15:CA15"/>
    <mergeCell ref="K17:BU17"/>
    <mergeCell ref="K19:BU19"/>
    <mergeCell ref="H13:BX13"/>
    <mergeCell ref="A30:W30"/>
    <mergeCell ref="X30:CC30"/>
    <mergeCell ref="A22:AU22"/>
    <mergeCell ref="AV22:BJ22"/>
    <mergeCell ref="BO22:CA22"/>
    <mergeCell ref="A23:AU23"/>
    <mergeCell ref="AV23:BJ23"/>
    <mergeCell ref="BL23:CC25"/>
    <mergeCell ref="A24:AU24"/>
    <mergeCell ref="A25:AU25"/>
    <mergeCell ref="A26:AU26"/>
    <mergeCell ref="AV25:BJ25"/>
    <mergeCell ref="A29:W29"/>
    <mergeCell ref="X29:CC29"/>
    <mergeCell ref="BO26:BZ26"/>
    <mergeCell ref="A38:U38"/>
    <mergeCell ref="V38:AO38"/>
    <mergeCell ref="AP38:BI38"/>
    <mergeCell ref="BJ38:CC38"/>
    <mergeCell ref="A37:U37"/>
    <mergeCell ref="V37:AO37"/>
    <mergeCell ref="AP37:BI37"/>
    <mergeCell ref="BJ37:CC37"/>
    <mergeCell ref="A31:U36"/>
    <mergeCell ref="V31:CC31"/>
    <mergeCell ref="V32:AO36"/>
    <mergeCell ref="AP32:BI36"/>
    <mergeCell ref="BJ32:CC36"/>
  </mergeCells>
  <phoneticPr fontId="3" type="noConversion"/>
  <dataValidations count="1">
    <dataValidation type="list" allowBlank="1" showInputMessage="1" showErrorMessage="1" sqref="AO20:AQ20">
      <formula1>"2011,2012,2013,2014,2015"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5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P61"/>
  <sheetViews>
    <sheetView showGridLines="0" topLeftCell="A17" workbookViewId="0">
      <selection activeCell="P21" sqref="P21"/>
    </sheetView>
  </sheetViews>
  <sheetFormatPr defaultRowHeight="12.75" x14ac:dyDescent="0.2"/>
  <cols>
    <col min="1" max="1" width="100.83203125" customWidth="1"/>
    <col min="2" max="14" width="4" hidden="1" customWidth="1"/>
    <col min="15" max="15" width="7.5" bestFit="1" customWidth="1"/>
    <col min="16" max="16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34" t="s">
        <v>320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</row>
    <row r="18" spans="1:16" s="5" customFormat="1" x14ac:dyDescent="0.2">
      <c r="A18" s="135" t="s">
        <v>321</v>
      </c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</row>
    <row r="19" spans="1:16" ht="25.5" x14ac:dyDescent="0.2">
      <c r="A19" s="4" t="s">
        <v>1087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1095</v>
      </c>
      <c r="P19" s="4" t="s">
        <v>1088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>
        <v>2</v>
      </c>
      <c r="P20" s="1">
        <v>3</v>
      </c>
    </row>
    <row r="21" spans="1:16" ht="15.75" x14ac:dyDescent="0.25">
      <c r="A21" s="3" t="s">
        <v>1089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6">
        <v>1</v>
      </c>
      <c r="P21" s="6">
        <v>3541</v>
      </c>
    </row>
    <row r="22" spans="1:16" ht="15.75" x14ac:dyDescent="0.25">
      <c r="A22" s="3" t="s">
        <v>1090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6">
        <v>2</v>
      </c>
      <c r="P22" s="6">
        <v>61621</v>
      </c>
    </row>
    <row r="23" spans="1:16" ht="25.5" x14ac:dyDescent="0.25">
      <c r="A23" s="3" t="s">
        <v>1096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6">
        <v>3</v>
      </c>
      <c r="P23" s="6">
        <v>12549</v>
      </c>
    </row>
    <row r="24" spans="1:16" ht="15.75" x14ac:dyDescent="0.25">
      <c r="A24" s="3" t="s">
        <v>1187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6">
        <v>4</v>
      </c>
      <c r="P24" s="6">
        <v>27063</v>
      </c>
    </row>
    <row r="25" spans="1:16" ht="15.75" x14ac:dyDescent="0.25">
      <c r="A25" s="3" t="s">
        <v>1097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6">
        <v>5</v>
      </c>
      <c r="P25" s="6">
        <v>27733</v>
      </c>
    </row>
    <row r="26" spans="1:16" ht="15.75" x14ac:dyDescent="0.25">
      <c r="A26" s="3" t="s">
        <v>1091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6">
        <v>6</v>
      </c>
      <c r="P26" s="6">
        <v>65162</v>
      </c>
    </row>
    <row r="27" spans="1:16" ht="38.25" x14ac:dyDescent="0.25">
      <c r="A27" s="3" t="s">
        <v>1098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6">
        <v>7</v>
      </c>
      <c r="P27" s="6">
        <v>5617</v>
      </c>
    </row>
    <row r="28" spans="1:16" ht="15.75" x14ac:dyDescent="0.25">
      <c r="A28" s="3" t="s">
        <v>1099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6">
        <v>8</v>
      </c>
      <c r="P28" s="6">
        <v>5005</v>
      </c>
    </row>
    <row r="29" spans="1:16" ht="15.75" x14ac:dyDescent="0.25">
      <c r="A29" s="3" t="s">
        <v>1100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6">
        <v>9</v>
      </c>
      <c r="P29" s="6">
        <v>1430</v>
      </c>
    </row>
    <row r="30" spans="1:16" ht="15.75" x14ac:dyDescent="0.25">
      <c r="A30" s="3" t="s">
        <v>1101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">
        <v>10</v>
      </c>
      <c r="P30" s="6">
        <v>41</v>
      </c>
    </row>
    <row r="31" spans="1:16" ht="15.75" x14ac:dyDescent="0.25">
      <c r="A31" s="3" t="s">
        <v>1102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">
        <v>11</v>
      </c>
      <c r="P31" s="6">
        <v>5</v>
      </c>
    </row>
    <row r="32" spans="1:16" ht="15.75" x14ac:dyDescent="0.25">
      <c r="A32" s="3" t="s">
        <v>338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">
        <v>12</v>
      </c>
      <c r="P32" s="6">
        <v>19631</v>
      </c>
    </row>
    <row r="33" spans="1:16" ht="25.5" x14ac:dyDescent="0.25">
      <c r="A33" s="3" t="s">
        <v>339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">
        <v>13</v>
      </c>
      <c r="P33" s="6">
        <v>6157</v>
      </c>
    </row>
    <row r="34" spans="1:16" ht="15.75" x14ac:dyDescent="0.25">
      <c r="A34" s="3" t="s">
        <v>340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">
        <v>14</v>
      </c>
      <c r="P34" s="6">
        <v>243</v>
      </c>
    </row>
    <row r="35" spans="1:16" ht="25.5" customHeight="1" x14ac:dyDescent="0.25">
      <c r="A35" s="3" t="s">
        <v>341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">
        <v>15</v>
      </c>
      <c r="P35" s="6">
        <v>7341</v>
      </c>
    </row>
    <row r="36" spans="1:16" ht="25.5" customHeight="1" x14ac:dyDescent="0.25">
      <c r="A36" s="3" t="s">
        <v>342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">
        <v>16</v>
      </c>
      <c r="P36" s="6">
        <v>3714</v>
      </c>
    </row>
    <row r="37" spans="1:16" ht="25.5" x14ac:dyDescent="0.25">
      <c r="A37" s="3" t="s">
        <v>343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">
        <v>17</v>
      </c>
      <c r="P37" s="6">
        <v>2666</v>
      </c>
    </row>
    <row r="38" spans="1:16" ht="15.75" x14ac:dyDescent="0.25">
      <c r="A38" s="3" t="s">
        <v>344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>
        <v>18</v>
      </c>
      <c r="P38" s="6">
        <v>10</v>
      </c>
    </row>
    <row r="39" spans="1:16" ht="15.75" customHeight="1" x14ac:dyDescent="0.25">
      <c r="A39" s="3" t="s">
        <v>661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">
        <v>19</v>
      </c>
      <c r="P39" s="6">
        <v>361</v>
      </c>
    </row>
    <row r="40" spans="1:16" ht="15.75" x14ac:dyDescent="0.25">
      <c r="A40" s="3" t="s">
        <v>1103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">
        <v>20</v>
      </c>
      <c r="P40" s="6">
        <v>34890</v>
      </c>
    </row>
    <row r="41" spans="1:16" ht="25.5" x14ac:dyDescent="0.25">
      <c r="A41" s="3" t="s">
        <v>345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">
        <v>21</v>
      </c>
      <c r="P41" s="6">
        <v>24444</v>
      </c>
    </row>
    <row r="42" spans="1:16" ht="15.75" x14ac:dyDescent="0.25">
      <c r="A42" s="3" t="s">
        <v>313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">
        <v>22</v>
      </c>
      <c r="P42" s="6">
        <v>10446</v>
      </c>
    </row>
    <row r="43" spans="1:16" ht="25.5" x14ac:dyDescent="0.25">
      <c r="A43" s="3" t="s">
        <v>346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">
        <v>23</v>
      </c>
      <c r="P43" s="6">
        <v>8747</v>
      </c>
    </row>
    <row r="44" spans="1:16" ht="25.5" x14ac:dyDescent="0.25">
      <c r="A44" s="3" t="s">
        <v>315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1">
        <v>24</v>
      </c>
      <c r="P44" s="6">
        <v>204</v>
      </c>
    </row>
    <row r="45" spans="1:16" ht="15.75" x14ac:dyDescent="0.25">
      <c r="A45" s="3" t="s">
        <v>316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1">
        <v>25</v>
      </c>
      <c r="P45" s="6">
        <v>2920</v>
      </c>
    </row>
    <row r="46" spans="1:16" ht="25.5" x14ac:dyDescent="0.25">
      <c r="A46" s="3" t="s">
        <v>1188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1">
        <v>26</v>
      </c>
      <c r="P46" s="6">
        <v>790</v>
      </c>
    </row>
    <row r="47" spans="1:16" ht="15.75" x14ac:dyDescent="0.25">
      <c r="A47" s="3" t="s">
        <v>319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1">
        <v>27</v>
      </c>
      <c r="P47" s="6">
        <v>5096</v>
      </c>
    </row>
    <row r="48" spans="1:16" ht="15.75" x14ac:dyDescent="0.25">
      <c r="A48" s="3" t="s">
        <v>317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1">
        <v>28</v>
      </c>
      <c r="P48" s="6">
        <v>156</v>
      </c>
    </row>
    <row r="49" spans="1:16" ht="15.75" x14ac:dyDescent="0.25">
      <c r="A49" s="3" t="s">
        <v>318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1">
        <v>29</v>
      </c>
      <c r="P49" s="6">
        <v>1112</v>
      </c>
    </row>
    <row r="50" spans="1:16" ht="25.5" x14ac:dyDescent="0.25">
      <c r="A50" s="3" t="s">
        <v>347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1">
        <v>30</v>
      </c>
      <c r="P50" s="6">
        <v>1943</v>
      </c>
    </row>
    <row r="51" spans="1:16" ht="38.25" x14ac:dyDescent="0.25">
      <c r="A51" s="3" t="s">
        <v>348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1">
        <v>31</v>
      </c>
      <c r="P51" s="6">
        <v>1682</v>
      </c>
    </row>
    <row r="52" spans="1:16" ht="26.1" customHeight="1" x14ac:dyDescent="0.25">
      <c r="A52" s="3" t="s">
        <v>1189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1">
        <v>32</v>
      </c>
      <c r="P52" s="6">
        <v>108940</v>
      </c>
    </row>
    <row r="53" spans="1:16" ht="25.5" x14ac:dyDescent="0.25">
      <c r="A53" s="3" t="s">
        <v>1093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1">
        <v>33</v>
      </c>
      <c r="P53" s="6">
        <v>22977</v>
      </c>
    </row>
    <row r="54" spans="1:16" ht="25.5" x14ac:dyDescent="0.25">
      <c r="A54" s="3" t="s">
        <v>1094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1">
        <v>34</v>
      </c>
      <c r="P54" s="6">
        <v>44313</v>
      </c>
    </row>
    <row r="55" spans="1:16" ht="25.5" x14ac:dyDescent="0.25">
      <c r="A55" s="3" t="s">
        <v>349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1">
        <v>35</v>
      </c>
      <c r="P55" s="6">
        <v>87604</v>
      </c>
    </row>
    <row r="56" spans="1:16" ht="38.25" x14ac:dyDescent="0.25">
      <c r="A56" s="3" t="s">
        <v>662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1">
        <v>36</v>
      </c>
      <c r="P56" s="6">
        <v>4576</v>
      </c>
    </row>
    <row r="57" spans="1:16" ht="25.5" x14ac:dyDescent="0.25">
      <c r="A57" s="3" t="s">
        <v>85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1">
        <v>37</v>
      </c>
      <c r="P57" s="6">
        <v>72151</v>
      </c>
    </row>
    <row r="58" spans="1:16" ht="15.75" x14ac:dyDescent="0.25">
      <c r="A58" s="3" t="s">
        <v>663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">
        <v>38</v>
      </c>
      <c r="P58" s="6">
        <v>407486</v>
      </c>
    </row>
    <row r="59" spans="1:16" ht="38.25" x14ac:dyDescent="0.25">
      <c r="A59" s="3" t="s">
        <v>86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1">
        <v>39</v>
      </c>
      <c r="P59" s="6">
        <v>13434</v>
      </c>
    </row>
    <row r="60" spans="1:16" ht="15.75" x14ac:dyDescent="0.25">
      <c r="A60" s="3" t="s">
        <v>87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1">
        <v>40</v>
      </c>
      <c r="P60" s="6">
        <v>4983</v>
      </c>
    </row>
    <row r="61" spans="1:16" ht="15.75" x14ac:dyDescent="0.25">
      <c r="A61" s="3" t="s">
        <v>1250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1">
        <v>41</v>
      </c>
      <c r="P61" s="6">
        <v>4587</v>
      </c>
    </row>
  </sheetData>
  <sheetProtection password="A428" sheet="1" objects="1" scenarios="1" selectLockedCells="1"/>
  <mergeCells count="2">
    <mergeCell ref="A17:P17"/>
    <mergeCell ref="A18:P18"/>
  </mergeCells>
  <phoneticPr fontId="3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6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79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A70"/>
  <sheetViews>
    <sheetView showGridLines="0" topLeftCell="A14" workbookViewId="0">
      <selection activeCell="P21" sqref="P21"/>
    </sheetView>
  </sheetViews>
  <sheetFormatPr defaultRowHeight="12.75" x14ac:dyDescent="0.2"/>
  <cols>
    <col min="1" max="1" width="62.33203125" customWidth="1"/>
    <col min="2" max="14" width="3.33203125" hidden="1" customWidth="1"/>
    <col min="15" max="15" width="7.5" bestFit="1" customWidth="1"/>
    <col min="16" max="16" width="13.83203125" customWidth="1"/>
    <col min="17" max="17" width="12.83203125" customWidth="1"/>
    <col min="18" max="19" width="13.83203125" customWidth="1"/>
    <col min="20" max="22" width="12.83203125" customWidth="1"/>
    <col min="23" max="27" width="13.83203125" customWidth="1"/>
  </cols>
  <sheetData>
    <row r="1" spans="1:27" ht="12.75" hidden="1" customHeight="1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</row>
    <row r="2" spans="1:27" ht="12.75" hidden="1" customHeight="1" x14ac:dyDescent="0.2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hidden="1" customHeight="1" x14ac:dyDescent="0.2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</row>
    <row r="4" spans="1:27" ht="12.75" hidden="1" customHeight="1" x14ac:dyDescent="0.2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</row>
    <row r="5" spans="1:27" ht="12.75" hidden="1" customHeight="1" x14ac:dyDescent="0.2">
      <c r="A5" s="138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</row>
    <row r="6" spans="1:27" ht="12.75" hidden="1" customHeight="1" x14ac:dyDescent="0.2">
      <c r="A6" s="138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</row>
    <row r="7" spans="1:27" ht="12.75" hidden="1" customHeight="1" x14ac:dyDescent="0.2">
      <c r="A7" s="138"/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</row>
    <row r="8" spans="1:27" ht="12.75" hidden="1" customHeight="1" x14ac:dyDescent="0.2">
      <c r="A8" s="138"/>
      <c r="B8" s="138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</row>
    <row r="9" spans="1:27" ht="12.75" hidden="1" customHeight="1" x14ac:dyDescent="0.2">
      <c r="A9" s="138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</row>
    <row r="10" spans="1:27" ht="12.75" hidden="1" customHeight="1" x14ac:dyDescent="0.2">
      <c r="A10" s="138"/>
      <c r="B10" s="138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</row>
    <row r="11" spans="1:27" ht="12.75" hidden="1" customHeight="1" x14ac:dyDescent="0.2">
      <c r="A11" s="138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</row>
    <row r="12" spans="1:27" ht="12.75" hidden="1" customHeight="1" x14ac:dyDescent="0.2">
      <c r="A12" s="138"/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</row>
    <row r="13" spans="1:27" ht="12.75" hidden="1" customHeight="1" x14ac:dyDescent="0.2">
      <c r="A13" s="138"/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</row>
    <row r="14" spans="1:27" ht="20.100000000000001" customHeight="1" x14ac:dyDescent="0.2">
      <c r="A14" s="134" t="s">
        <v>139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</row>
    <row r="15" spans="1:27" x14ac:dyDescent="0.2">
      <c r="A15" s="135" t="s">
        <v>1166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</row>
    <row r="16" spans="1:27" ht="26.1" customHeight="1" x14ac:dyDescent="0.2">
      <c r="A16" s="13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36" t="s">
        <v>1095</v>
      </c>
      <c r="P16" s="136" t="s">
        <v>322</v>
      </c>
      <c r="Q16" s="136"/>
      <c r="R16" s="136"/>
      <c r="S16" s="136"/>
      <c r="T16" s="136"/>
      <c r="U16" s="136"/>
      <c r="V16" s="136"/>
      <c r="W16" s="136"/>
      <c r="X16" s="136"/>
      <c r="Y16" s="136" t="s">
        <v>90</v>
      </c>
      <c r="Z16" s="136"/>
      <c r="AA16" s="136"/>
    </row>
    <row r="17" spans="1:27" ht="15" customHeight="1" x14ac:dyDescent="0.2">
      <c r="A17" s="13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36"/>
      <c r="P17" s="136" t="s">
        <v>1088</v>
      </c>
      <c r="Q17" s="136" t="s">
        <v>323</v>
      </c>
      <c r="R17" s="136"/>
      <c r="S17" s="136"/>
      <c r="T17" s="136"/>
      <c r="U17" s="136"/>
      <c r="V17" s="136"/>
      <c r="W17" s="136"/>
      <c r="X17" s="136"/>
      <c r="Y17" s="136" t="s">
        <v>1088</v>
      </c>
      <c r="Z17" s="137" t="s">
        <v>89</v>
      </c>
      <c r="AA17" s="136" t="s">
        <v>1251</v>
      </c>
    </row>
    <row r="18" spans="1:27" ht="26.1" customHeight="1" x14ac:dyDescent="0.2">
      <c r="A18" s="13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36"/>
      <c r="P18" s="136"/>
      <c r="Q18" s="136" t="s">
        <v>324</v>
      </c>
      <c r="R18" s="136" t="s">
        <v>325</v>
      </c>
      <c r="S18" s="137" t="s">
        <v>326</v>
      </c>
      <c r="T18" s="136" t="s">
        <v>972</v>
      </c>
      <c r="U18" s="136" t="s">
        <v>333</v>
      </c>
      <c r="V18" s="136" t="s">
        <v>1092</v>
      </c>
      <c r="W18" s="136"/>
      <c r="X18" s="136"/>
      <c r="Y18" s="136"/>
      <c r="Z18" s="139"/>
      <c r="AA18" s="136"/>
    </row>
    <row r="19" spans="1:27" ht="118.5" customHeight="1" x14ac:dyDescent="0.2">
      <c r="A19" s="13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36"/>
      <c r="P19" s="136"/>
      <c r="Q19" s="136"/>
      <c r="R19" s="136"/>
      <c r="S19" s="79"/>
      <c r="T19" s="136"/>
      <c r="U19" s="136"/>
      <c r="V19" s="4" t="s">
        <v>327</v>
      </c>
      <c r="W19" s="4" t="s">
        <v>88</v>
      </c>
      <c r="X19" s="4" t="s">
        <v>328</v>
      </c>
      <c r="Y19" s="136"/>
      <c r="Z19" s="79"/>
      <c r="AA19" s="136"/>
    </row>
    <row r="20" spans="1:27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  <c r="X20" s="2">
        <v>11</v>
      </c>
      <c r="Y20" s="2">
        <v>12</v>
      </c>
      <c r="Z20" s="2">
        <v>13</v>
      </c>
      <c r="AA20" s="2">
        <v>14</v>
      </c>
    </row>
    <row r="21" spans="1:27" ht="15.75" customHeight="1" x14ac:dyDescent="0.25">
      <c r="A21" s="13" t="s">
        <v>329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6">
        <v>1</v>
      </c>
      <c r="P21" s="6">
        <v>430739</v>
      </c>
      <c r="Q21" s="6">
        <v>123388</v>
      </c>
      <c r="R21" s="6">
        <v>29582</v>
      </c>
      <c r="S21" s="6">
        <v>369052</v>
      </c>
      <c r="T21" s="6">
        <v>5427</v>
      </c>
      <c r="U21" s="6">
        <v>262774</v>
      </c>
      <c r="V21" s="6">
        <v>116752</v>
      </c>
      <c r="W21" s="6">
        <v>1299</v>
      </c>
      <c r="X21" s="6">
        <v>14905</v>
      </c>
      <c r="Y21" s="6">
        <v>125680</v>
      </c>
      <c r="Z21" s="6">
        <v>37234</v>
      </c>
      <c r="AA21" s="6">
        <v>14880</v>
      </c>
    </row>
    <row r="22" spans="1:27" ht="39.950000000000003" customHeight="1" x14ac:dyDescent="0.25">
      <c r="A22" s="3" t="s">
        <v>334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>
        <v>2</v>
      </c>
      <c r="P22" s="6">
        <v>15244</v>
      </c>
      <c r="Q22" s="6">
        <v>4866</v>
      </c>
      <c r="R22" s="6">
        <v>1484</v>
      </c>
      <c r="S22" s="6">
        <v>10216</v>
      </c>
      <c r="T22" s="6">
        <v>3573</v>
      </c>
      <c r="U22" s="6">
        <v>7912</v>
      </c>
      <c r="V22" s="6">
        <v>1431</v>
      </c>
      <c r="W22" s="6">
        <v>195</v>
      </c>
      <c r="X22" s="6">
        <v>556</v>
      </c>
      <c r="Y22" s="6">
        <v>116</v>
      </c>
      <c r="Z22" s="6">
        <v>0</v>
      </c>
      <c r="AA22" s="6">
        <v>7</v>
      </c>
    </row>
    <row r="23" spans="1:27" ht="25.5" x14ac:dyDescent="0.25">
      <c r="A23" s="3" t="s">
        <v>335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>
        <v>3</v>
      </c>
      <c r="P23" s="6">
        <v>12883</v>
      </c>
      <c r="Q23" s="6">
        <v>3619</v>
      </c>
      <c r="R23" s="6">
        <v>625</v>
      </c>
      <c r="S23" s="6">
        <v>8627</v>
      </c>
      <c r="T23" s="6">
        <v>527</v>
      </c>
      <c r="U23" s="6">
        <v>4374</v>
      </c>
      <c r="V23" s="6">
        <v>6517</v>
      </c>
      <c r="W23" s="6">
        <v>41</v>
      </c>
      <c r="X23" s="6">
        <v>725</v>
      </c>
      <c r="Y23" s="6">
        <v>2458</v>
      </c>
      <c r="Z23" s="6">
        <v>3</v>
      </c>
      <c r="AA23" s="6">
        <v>698</v>
      </c>
    </row>
    <row r="24" spans="1:27" ht="25.5" x14ac:dyDescent="0.25">
      <c r="A24" s="13" t="s">
        <v>330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16">
        <v>4</v>
      </c>
      <c r="P24" s="42"/>
      <c r="Q24" s="42"/>
      <c r="R24" s="42"/>
      <c r="S24" s="6">
        <v>3974</v>
      </c>
      <c r="T24" s="42"/>
      <c r="U24" s="42"/>
      <c r="V24" s="42"/>
      <c r="W24" s="42"/>
      <c r="X24" s="42"/>
      <c r="Y24" s="42"/>
      <c r="Z24" s="42"/>
      <c r="AA24" s="6">
        <v>294</v>
      </c>
    </row>
    <row r="25" spans="1:27" ht="15.75" x14ac:dyDescent="0.25">
      <c r="A25" s="13" t="s">
        <v>331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16">
        <v>5</v>
      </c>
      <c r="P25" s="6">
        <v>91910</v>
      </c>
      <c r="Q25" s="6">
        <v>33969</v>
      </c>
      <c r="R25" s="6">
        <v>9452</v>
      </c>
      <c r="S25" s="6">
        <v>62632</v>
      </c>
      <c r="T25" s="6">
        <v>19870</v>
      </c>
      <c r="U25" s="6">
        <v>35261</v>
      </c>
      <c r="V25" s="6">
        <v>24933</v>
      </c>
      <c r="W25" s="6">
        <v>481</v>
      </c>
      <c r="X25" s="6">
        <v>1913</v>
      </c>
      <c r="Y25" s="6">
        <v>8473</v>
      </c>
      <c r="Z25" s="6">
        <v>1054</v>
      </c>
      <c r="AA25" s="6">
        <v>1197</v>
      </c>
    </row>
    <row r="26" spans="1:27" ht="38.25" x14ac:dyDescent="0.25">
      <c r="A26" s="3" t="s">
        <v>1157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>
        <v>6</v>
      </c>
      <c r="P26" s="6">
        <v>13492</v>
      </c>
      <c r="Q26" s="6">
        <v>3642</v>
      </c>
      <c r="R26" s="6">
        <v>480</v>
      </c>
      <c r="S26" s="6">
        <v>7895</v>
      </c>
      <c r="T26" s="6">
        <v>9709</v>
      </c>
      <c r="U26" s="6">
        <v>2459</v>
      </c>
      <c r="V26" s="6">
        <v>502</v>
      </c>
      <c r="W26" s="6">
        <v>87</v>
      </c>
      <c r="X26" s="6">
        <v>167</v>
      </c>
      <c r="Y26" s="6">
        <v>177</v>
      </c>
      <c r="Z26" s="6">
        <v>1</v>
      </c>
      <c r="AA26" s="6">
        <v>12</v>
      </c>
    </row>
    <row r="27" spans="1:27" ht="25.5" x14ac:dyDescent="0.25">
      <c r="A27" s="3" t="s">
        <v>1158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>
        <v>7</v>
      </c>
      <c r="P27" s="6">
        <v>12320</v>
      </c>
      <c r="Q27" s="6">
        <v>3225</v>
      </c>
      <c r="R27" s="6">
        <v>234</v>
      </c>
      <c r="S27" s="6">
        <v>8747</v>
      </c>
      <c r="T27" s="6">
        <v>282</v>
      </c>
      <c r="U27" s="6">
        <v>6418</v>
      </c>
      <c r="V27" s="6">
        <v>4214</v>
      </c>
      <c r="W27" s="6">
        <v>35</v>
      </c>
      <c r="X27" s="6">
        <v>1030</v>
      </c>
      <c r="Y27" s="6">
        <v>1368</v>
      </c>
      <c r="Z27" s="6">
        <v>1</v>
      </c>
      <c r="AA27" s="6">
        <v>370</v>
      </c>
    </row>
    <row r="28" spans="1:27" ht="25.5" x14ac:dyDescent="0.25">
      <c r="A28" s="3" t="s">
        <v>336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>
        <v>8</v>
      </c>
      <c r="P28" s="6">
        <v>8090</v>
      </c>
      <c r="Q28" s="6">
        <v>3650</v>
      </c>
      <c r="R28" s="6">
        <v>374</v>
      </c>
      <c r="S28" s="6">
        <v>6025</v>
      </c>
      <c r="T28" s="6">
        <v>608</v>
      </c>
      <c r="U28" s="6">
        <v>3911</v>
      </c>
      <c r="V28" s="6">
        <v>2920</v>
      </c>
      <c r="W28" s="6">
        <v>9</v>
      </c>
      <c r="X28" s="6">
        <v>268</v>
      </c>
      <c r="Y28" s="6">
        <v>729</v>
      </c>
      <c r="Z28" s="6">
        <v>0</v>
      </c>
      <c r="AA28" s="6">
        <v>237</v>
      </c>
    </row>
    <row r="29" spans="1:27" ht="38.25" x14ac:dyDescent="0.25">
      <c r="A29" s="3" t="s">
        <v>1159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6">
        <v>9</v>
      </c>
      <c r="P29" s="6">
        <v>20194</v>
      </c>
      <c r="Q29" s="6">
        <v>13425</v>
      </c>
      <c r="R29" s="6">
        <v>85</v>
      </c>
      <c r="S29" s="6">
        <v>12986</v>
      </c>
      <c r="T29" s="6">
        <v>1189</v>
      </c>
      <c r="U29" s="6">
        <v>7502</v>
      </c>
      <c r="V29" s="6">
        <v>10896</v>
      </c>
      <c r="W29" s="6">
        <v>206</v>
      </c>
      <c r="X29" s="6">
        <v>316</v>
      </c>
      <c r="Y29" s="6">
        <v>3262</v>
      </c>
      <c r="Z29" s="6">
        <v>805</v>
      </c>
      <c r="AA29" s="6">
        <v>321</v>
      </c>
    </row>
    <row r="30" spans="1:27" ht="30" customHeight="1" x14ac:dyDescent="0.25">
      <c r="A30" s="13" t="s">
        <v>1252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1">
        <v>10</v>
      </c>
      <c r="P30" s="6">
        <v>82577</v>
      </c>
      <c r="Q30" s="6">
        <v>22769</v>
      </c>
      <c r="R30" s="6">
        <v>8876</v>
      </c>
      <c r="S30" s="6">
        <v>55587</v>
      </c>
      <c r="T30" s="6">
        <v>5332</v>
      </c>
      <c r="U30" s="6">
        <v>48478</v>
      </c>
      <c r="V30" s="6">
        <v>16193</v>
      </c>
      <c r="W30" s="6">
        <v>383</v>
      </c>
      <c r="X30" s="6">
        <v>3315</v>
      </c>
      <c r="Y30" s="6">
        <v>13559</v>
      </c>
      <c r="Z30" s="6">
        <v>2491</v>
      </c>
      <c r="AA30" s="6">
        <v>942</v>
      </c>
    </row>
    <row r="31" spans="1:27" ht="25.5" x14ac:dyDescent="0.25">
      <c r="A31" s="3" t="s">
        <v>337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">
        <v>11</v>
      </c>
      <c r="P31" s="6">
        <v>37451</v>
      </c>
      <c r="Q31" s="6">
        <v>8320</v>
      </c>
      <c r="R31" s="6">
        <v>2812</v>
      </c>
      <c r="S31" s="6">
        <v>28124</v>
      </c>
      <c r="T31" s="6">
        <v>699</v>
      </c>
      <c r="U31" s="6">
        <v>25679</v>
      </c>
      <c r="V31" s="6">
        <v>6545</v>
      </c>
      <c r="W31" s="6">
        <v>103</v>
      </c>
      <c r="X31" s="6">
        <v>1613</v>
      </c>
      <c r="Y31" s="6">
        <v>8355</v>
      </c>
      <c r="Z31" s="6">
        <v>2147</v>
      </c>
      <c r="AA31" s="6">
        <v>587</v>
      </c>
    </row>
    <row r="32" spans="1:27" ht="63.75" x14ac:dyDescent="0.25">
      <c r="A32" s="3" t="s">
        <v>393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">
        <v>12</v>
      </c>
      <c r="P32" s="6">
        <v>3251</v>
      </c>
      <c r="Q32" s="6">
        <v>1289</v>
      </c>
      <c r="R32" s="6">
        <v>52</v>
      </c>
      <c r="S32" s="6">
        <v>2765</v>
      </c>
      <c r="T32" s="6">
        <v>321</v>
      </c>
      <c r="U32" s="6">
        <v>1639</v>
      </c>
      <c r="V32" s="6">
        <v>1113</v>
      </c>
      <c r="W32" s="6">
        <v>49</v>
      </c>
      <c r="X32" s="6">
        <v>77</v>
      </c>
      <c r="Y32" s="6">
        <v>51</v>
      </c>
      <c r="Z32" s="6">
        <v>1</v>
      </c>
      <c r="AA32" s="6">
        <v>7</v>
      </c>
    </row>
    <row r="33" spans="1:27" ht="51" customHeight="1" x14ac:dyDescent="0.25">
      <c r="A33" s="3" t="s">
        <v>1002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">
        <v>13</v>
      </c>
      <c r="P33" s="6">
        <v>4579</v>
      </c>
      <c r="Q33" s="6">
        <v>1084</v>
      </c>
      <c r="R33" s="6">
        <v>192</v>
      </c>
      <c r="S33" s="6">
        <v>3629</v>
      </c>
      <c r="T33" s="6">
        <v>166</v>
      </c>
      <c r="U33" s="6">
        <v>3148</v>
      </c>
      <c r="V33" s="6">
        <v>827</v>
      </c>
      <c r="W33" s="6">
        <v>71</v>
      </c>
      <c r="X33" s="6">
        <v>175</v>
      </c>
      <c r="Y33" s="6">
        <v>80</v>
      </c>
      <c r="Z33" s="6">
        <v>0</v>
      </c>
      <c r="AA33" s="6">
        <v>17</v>
      </c>
    </row>
    <row r="34" spans="1:27" ht="15.75" x14ac:dyDescent="0.25">
      <c r="A34" s="3" t="s">
        <v>1160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2">
        <v>14</v>
      </c>
      <c r="P34" s="6">
        <v>13538</v>
      </c>
      <c r="Q34" s="6">
        <v>1352</v>
      </c>
      <c r="R34" s="6">
        <v>4511</v>
      </c>
      <c r="S34" s="6">
        <v>6186</v>
      </c>
      <c r="T34" s="6">
        <v>1643</v>
      </c>
      <c r="U34" s="6">
        <v>5492</v>
      </c>
      <c r="V34" s="6">
        <v>899</v>
      </c>
      <c r="W34" s="6">
        <v>32</v>
      </c>
      <c r="X34" s="6">
        <v>961</v>
      </c>
      <c r="Y34" s="6">
        <v>275</v>
      </c>
      <c r="Z34" s="6">
        <v>63</v>
      </c>
      <c r="AA34" s="6">
        <v>0</v>
      </c>
    </row>
    <row r="35" spans="1:27" ht="15.75" x14ac:dyDescent="0.25">
      <c r="A35" s="3" t="s">
        <v>317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2">
        <v>15</v>
      </c>
      <c r="P35" s="6">
        <v>229</v>
      </c>
      <c r="Q35" s="6">
        <v>64</v>
      </c>
      <c r="R35" s="6">
        <v>9</v>
      </c>
      <c r="S35" s="6">
        <v>186</v>
      </c>
      <c r="T35" s="6">
        <v>6</v>
      </c>
      <c r="U35" s="6">
        <v>143</v>
      </c>
      <c r="V35" s="6">
        <v>65</v>
      </c>
      <c r="W35" s="6">
        <v>1</v>
      </c>
      <c r="X35" s="6">
        <v>5</v>
      </c>
      <c r="Y35" s="6">
        <v>7</v>
      </c>
      <c r="Z35" s="6">
        <v>0</v>
      </c>
      <c r="AA35" s="6">
        <v>1</v>
      </c>
    </row>
    <row r="36" spans="1:27" ht="25.5" x14ac:dyDescent="0.25">
      <c r="A36" s="3" t="s">
        <v>552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">
        <v>16</v>
      </c>
      <c r="P36" s="6">
        <v>50</v>
      </c>
      <c r="Q36" s="6">
        <v>12</v>
      </c>
      <c r="R36" s="6">
        <v>1</v>
      </c>
      <c r="S36" s="6">
        <v>37</v>
      </c>
      <c r="T36" s="6">
        <v>3</v>
      </c>
      <c r="U36" s="6">
        <v>28</v>
      </c>
      <c r="V36" s="6">
        <v>17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</row>
    <row r="37" spans="1:27" ht="25.5" x14ac:dyDescent="0.25">
      <c r="A37" s="3" t="s">
        <v>1253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">
        <v>17</v>
      </c>
      <c r="P37" s="6">
        <v>4</v>
      </c>
      <c r="Q37" s="6">
        <v>2</v>
      </c>
      <c r="R37" s="6">
        <v>0</v>
      </c>
      <c r="S37" s="6">
        <v>3</v>
      </c>
      <c r="T37" s="6">
        <v>0</v>
      </c>
      <c r="U37" s="6">
        <v>2</v>
      </c>
      <c r="V37" s="6">
        <v>2</v>
      </c>
      <c r="W37" s="6">
        <v>0</v>
      </c>
      <c r="X37" s="6">
        <v>0</v>
      </c>
      <c r="Y37" s="6">
        <v>1</v>
      </c>
      <c r="Z37" s="6">
        <v>0</v>
      </c>
      <c r="AA37" s="6">
        <v>0</v>
      </c>
    </row>
    <row r="38" spans="1:27" ht="25.5" x14ac:dyDescent="0.25">
      <c r="A38" s="3" t="s">
        <v>1161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">
        <v>18</v>
      </c>
      <c r="P38" s="6">
        <v>5329</v>
      </c>
      <c r="Q38" s="6">
        <v>1835</v>
      </c>
      <c r="R38" s="6">
        <v>214</v>
      </c>
      <c r="S38" s="6">
        <v>3921</v>
      </c>
      <c r="T38" s="6">
        <v>353</v>
      </c>
      <c r="U38" s="6">
        <v>2882</v>
      </c>
      <c r="V38" s="6">
        <v>1729</v>
      </c>
      <c r="W38" s="6">
        <v>22</v>
      </c>
      <c r="X38" s="6">
        <v>129</v>
      </c>
      <c r="Y38" s="6">
        <v>83</v>
      </c>
      <c r="Z38" s="6">
        <v>1</v>
      </c>
      <c r="AA38" s="6">
        <v>8</v>
      </c>
    </row>
    <row r="39" spans="1:27" ht="51" x14ac:dyDescent="0.25">
      <c r="A39" s="3" t="s">
        <v>553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">
        <v>19</v>
      </c>
      <c r="P39" s="6">
        <v>679</v>
      </c>
      <c r="Q39" s="6">
        <v>190</v>
      </c>
      <c r="R39" s="6">
        <v>2</v>
      </c>
      <c r="S39" s="6">
        <v>570</v>
      </c>
      <c r="T39" s="6">
        <v>38</v>
      </c>
      <c r="U39" s="6">
        <v>399</v>
      </c>
      <c r="V39" s="6">
        <v>226</v>
      </c>
      <c r="W39" s="6">
        <v>0</v>
      </c>
      <c r="X39" s="6">
        <v>14</v>
      </c>
      <c r="Y39" s="6">
        <v>13</v>
      </c>
      <c r="Z39" s="6">
        <v>0</v>
      </c>
      <c r="AA39" s="6">
        <v>2</v>
      </c>
    </row>
    <row r="40" spans="1:27" ht="15.75" x14ac:dyDescent="0.25">
      <c r="A40" s="3" t="s">
        <v>1162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">
        <v>20</v>
      </c>
      <c r="P40" s="6">
        <v>54</v>
      </c>
      <c r="Q40" s="6">
        <v>25</v>
      </c>
      <c r="R40" s="6">
        <v>0</v>
      </c>
      <c r="S40" s="6">
        <v>40</v>
      </c>
      <c r="T40" s="6">
        <v>0</v>
      </c>
      <c r="U40" s="6">
        <v>19</v>
      </c>
      <c r="V40" s="6">
        <v>35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25.5" x14ac:dyDescent="0.25">
      <c r="A41" s="3" t="s">
        <v>1163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">
        <v>21</v>
      </c>
      <c r="P41" s="6">
        <v>3534</v>
      </c>
      <c r="Q41" s="6">
        <v>1223</v>
      </c>
      <c r="R41" s="6">
        <v>150</v>
      </c>
      <c r="S41" s="6">
        <v>2521</v>
      </c>
      <c r="T41" s="6">
        <v>255</v>
      </c>
      <c r="U41" s="6">
        <v>1902</v>
      </c>
      <c r="V41" s="6">
        <v>1144</v>
      </c>
      <c r="W41" s="6">
        <v>16</v>
      </c>
      <c r="X41" s="6">
        <v>67</v>
      </c>
      <c r="Y41" s="6">
        <v>67</v>
      </c>
      <c r="Z41" s="6">
        <v>0</v>
      </c>
      <c r="AA41" s="6">
        <v>5</v>
      </c>
    </row>
    <row r="42" spans="1:27" ht="25.5" x14ac:dyDescent="0.25">
      <c r="A42" s="3" t="s">
        <v>664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">
        <v>22</v>
      </c>
      <c r="P42" s="6">
        <v>911</v>
      </c>
      <c r="Q42" s="6">
        <v>478</v>
      </c>
      <c r="R42" s="6">
        <v>18</v>
      </c>
      <c r="S42" s="6">
        <v>607</v>
      </c>
      <c r="T42" s="6">
        <v>24</v>
      </c>
      <c r="U42" s="6">
        <v>374</v>
      </c>
      <c r="V42" s="6">
        <v>463</v>
      </c>
      <c r="W42" s="6">
        <v>7</v>
      </c>
      <c r="X42" s="6">
        <v>25</v>
      </c>
      <c r="Y42" s="6">
        <v>10</v>
      </c>
      <c r="Z42" s="6">
        <v>0</v>
      </c>
      <c r="AA42" s="6">
        <v>1</v>
      </c>
    </row>
    <row r="43" spans="1:27" ht="15.75" x14ac:dyDescent="0.25">
      <c r="A43" s="3" t="s">
        <v>1164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">
        <v>23</v>
      </c>
      <c r="P43" s="6">
        <v>19986</v>
      </c>
      <c r="Q43" s="6">
        <v>9719</v>
      </c>
      <c r="R43" s="6">
        <v>851</v>
      </c>
      <c r="S43" s="6">
        <v>12710</v>
      </c>
      <c r="T43" s="6">
        <v>1766</v>
      </c>
      <c r="U43" s="6">
        <v>10677</v>
      </c>
      <c r="V43" s="6">
        <v>6141</v>
      </c>
      <c r="W43" s="6">
        <v>104</v>
      </c>
      <c r="X43" s="6">
        <v>447</v>
      </c>
      <c r="Y43" s="6">
        <v>3030</v>
      </c>
      <c r="Z43" s="6">
        <v>161</v>
      </c>
      <c r="AA43" s="6">
        <v>320</v>
      </c>
    </row>
    <row r="44" spans="1:27" ht="15.75" x14ac:dyDescent="0.25">
      <c r="A44" s="3" t="s">
        <v>1165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">
        <v>24</v>
      </c>
      <c r="P44" s="6">
        <v>3543</v>
      </c>
      <c r="Q44" s="6">
        <v>941</v>
      </c>
      <c r="R44" s="6">
        <v>449</v>
      </c>
      <c r="S44" s="6">
        <v>1987</v>
      </c>
      <c r="T44" s="6">
        <v>731</v>
      </c>
      <c r="U44" s="6">
        <v>1700</v>
      </c>
      <c r="V44" s="6">
        <v>603</v>
      </c>
      <c r="W44" s="6">
        <v>23</v>
      </c>
      <c r="X44" s="6">
        <v>37</v>
      </c>
      <c r="Y44" s="6">
        <v>1761</v>
      </c>
      <c r="Z44" s="6">
        <v>119</v>
      </c>
      <c r="AA44" s="6">
        <v>10</v>
      </c>
    </row>
    <row r="45" spans="1:27" ht="25.5" x14ac:dyDescent="0.25">
      <c r="A45" s="13" t="s">
        <v>332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1">
        <v>25</v>
      </c>
      <c r="P45" s="42"/>
      <c r="Q45" s="42"/>
      <c r="R45" s="42"/>
      <c r="S45" s="6">
        <v>4806</v>
      </c>
      <c r="T45" s="42"/>
      <c r="U45" s="42"/>
      <c r="V45" s="42"/>
      <c r="W45" s="42"/>
      <c r="X45" s="42"/>
      <c r="Y45" s="42"/>
      <c r="Z45" s="42"/>
      <c r="AA45" s="6">
        <v>51</v>
      </c>
    </row>
    <row r="46" spans="1:27" ht="38.25" x14ac:dyDescent="0.25">
      <c r="A46" s="13" t="s">
        <v>556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">
        <v>26</v>
      </c>
      <c r="P46" s="6">
        <v>436539</v>
      </c>
      <c r="Q46" s="6">
        <v>132924</v>
      </c>
      <c r="R46" s="6">
        <v>29053</v>
      </c>
      <c r="S46" s="6">
        <v>374528</v>
      </c>
      <c r="T46" s="6">
        <v>7492</v>
      </c>
      <c r="U46" s="6">
        <v>249978</v>
      </c>
      <c r="V46" s="6">
        <v>134290</v>
      </c>
      <c r="W46" s="6">
        <v>1191</v>
      </c>
      <c r="X46" s="6">
        <v>14535</v>
      </c>
      <c r="Y46" s="6">
        <v>124127</v>
      </c>
      <c r="Z46" s="6">
        <v>35800</v>
      </c>
      <c r="AA46" s="6">
        <v>16427</v>
      </c>
    </row>
    <row r="47" spans="1:27" ht="25.5" x14ac:dyDescent="0.25">
      <c r="A47" s="13" t="s">
        <v>555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1">
        <v>27</v>
      </c>
      <c r="P47" s="6">
        <v>94352</v>
      </c>
      <c r="Q47" s="6">
        <v>19725</v>
      </c>
      <c r="R47" s="6">
        <v>132</v>
      </c>
      <c r="S47" s="6">
        <v>80046</v>
      </c>
      <c r="T47" s="6">
        <v>1594</v>
      </c>
      <c r="U47" s="6">
        <v>64435</v>
      </c>
      <c r="V47" s="6">
        <v>23810</v>
      </c>
      <c r="W47" s="6">
        <v>178</v>
      </c>
      <c r="X47" s="6">
        <v>4203</v>
      </c>
      <c r="Y47" s="6">
        <v>5828</v>
      </c>
      <c r="Z47" s="6">
        <v>1633</v>
      </c>
      <c r="AA47" s="6">
        <v>566</v>
      </c>
    </row>
    <row r="48" spans="1:27" ht="25.5" x14ac:dyDescent="0.25">
      <c r="A48" s="13" t="s">
        <v>554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">
        <v>28</v>
      </c>
      <c r="P48" s="6">
        <v>620</v>
      </c>
      <c r="Q48" s="6">
        <v>239</v>
      </c>
      <c r="R48" s="6">
        <v>0</v>
      </c>
      <c r="S48" s="6">
        <v>430</v>
      </c>
      <c r="T48" s="6">
        <v>13</v>
      </c>
      <c r="U48" s="6">
        <v>286</v>
      </c>
      <c r="V48" s="6">
        <v>286</v>
      </c>
      <c r="W48" s="6">
        <v>1</v>
      </c>
      <c r="X48" s="6">
        <v>34</v>
      </c>
      <c r="Y48" s="6">
        <v>2</v>
      </c>
      <c r="Z48" s="6">
        <v>0</v>
      </c>
      <c r="AA48" s="6">
        <v>0</v>
      </c>
    </row>
    <row r="49" spans="1:27" ht="30" customHeight="1" x14ac:dyDescent="0.25">
      <c r="A49" s="12" t="s">
        <v>1167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">
        <v>29</v>
      </c>
      <c r="P49" s="6">
        <v>79368</v>
      </c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</row>
    <row r="50" spans="1:27" ht="26.25" x14ac:dyDescent="0.25">
      <c r="A50" s="12" t="s">
        <v>560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">
        <v>30</v>
      </c>
      <c r="P50" s="6">
        <v>3253</v>
      </c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</row>
    <row r="51" spans="1:27" ht="15.75" x14ac:dyDescent="0.25">
      <c r="A51" s="12" t="s">
        <v>558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">
        <v>31</v>
      </c>
      <c r="P51" s="6">
        <v>9122</v>
      </c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</row>
    <row r="52" spans="1:27" ht="15.75" x14ac:dyDescent="0.25">
      <c r="A52" s="12" t="s">
        <v>557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">
        <v>32</v>
      </c>
      <c r="P52" s="6">
        <v>66993</v>
      </c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</row>
    <row r="53" spans="1:27" ht="15.75" customHeight="1" x14ac:dyDescent="0.25">
      <c r="A53" s="13" t="s">
        <v>1168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">
        <v>33</v>
      </c>
      <c r="P53" s="6">
        <v>5</v>
      </c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</row>
    <row r="54" spans="1:27" ht="15.75" x14ac:dyDescent="0.25">
      <c r="A54" s="3" t="s">
        <v>360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">
        <v>34</v>
      </c>
      <c r="P54" s="6">
        <v>67</v>
      </c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</row>
    <row r="55" spans="1:27" ht="15.75" x14ac:dyDescent="0.25">
      <c r="A55" s="13" t="s">
        <v>1169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">
        <v>35</v>
      </c>
      <c r="P55" s="6">
        <v>851</v>
      </c>
      <c r="Q55" s="44"/>
      <c r="R55" s="43"/>
      <c r="S55" s="43"/>
      <c r="T55" s="43"/>
      <c r="U55" s="43"/>
      <c r="V55" s="43"/>
      <c r="W55" s="43"/>
      <c r="X55" s="43"/>
      <c r="Y55" s="43"/>
      <c r="Z55" s="43"/>
      <c r="AA55" s="43"/>
    </row>
    <row r="56" spans="1:27" ht="26.25" x14ac:dyDescent="0.25">
      <c r="A56" s="12" t="s">
        <v>559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">
        <v>36</v>
      </c>
      <c r="P56" s="6">
        <v>2</v>
      </c>
      <c r="Q56" s="44"/>
      <c r="R56" s="43"/>
      <c r="S56" s="43"/>
      <c r="T56" s="43"/>
      <c r="U56" s="43"/>
      <c r="V56" s="43"/>
      <c r="W56" s="43"/>
      <c r="X56" s="43"/>
      <c r="Y56" s="43"/>
      <c r="Z56" s="43"/>
      <c r="AA56" s="43"/>
    </row>
    <row r="57" spans="1:27" ht="15.75" x14ac:dyDescent="0.25">
      <c r="A57" s="12" t="s">
        <v>558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">
        <v>37</v>
      </c>
      <c r="P57" s="6">
        <v>51</v>
      </c>
      <c r="Q57" s="44"/>
      <c r="R57" s="43"/>
      <c r="S57" s="43"/>
      <c r="T57" s="43"/>
      <c r="U57" s="43"/>
      <c r="V57" s="43"/>
      <c r="W57" s="43"/>
      <c r="X57" s="43"/>
      <c r="Y57" s="43"/>
      <c r="Z57" s="43"/>
      <c r="AA57" s="43"/>
    </row>
    <row r="58" spans="1:27" ht="15.75" x14ac:dyDescent="0.25">
      <c r="A58" s="12" t="s">
        <v>557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">
        <v>38</v>
      </c>
      <c r="P58" s="6">
        <v>798</v>
      </c>
      <c r="Q58" s="44"/>
      <c r="R58" s="43"/>
      <c r="S58" s="43"/>
      <c r="T58" s="43"/>
      <c r="U58" s="43"/>
      <c r="V58" s="43"/>
      <c r="W58" s="43"/>
      <c r="X58" s="43"/>
      <c r="Y58" s="43"/>
      <c r="Z58" s="43"/>
      <c r="AA58" s="43"/>
    </row>
    <row r="59" spans="1:27" ht="30" customHeight="1" x14ac:dyDescent="0.25">
      <c r="A59" s="13" t="s">
        <v>1170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">
        <v>39</v>
      </c>
      <c r="P59" s="6">
        <v>212363</v>
      </c>
      <c r="Q59" s="44"/>
      <c r="R59" s="43"/>
      <c r="S59" s="43"/>
      <c r="T59" s="43"/>
      <c r="U59" s="43"/>
      <c r="V59" s="43"/>
      <c r="W59" s="43"/>
      <c r="X59" s="43"/>
      <c r="Y59" s="43"/>
      <c r="Z59" s="43"/>
      <c r="AA59" s="43"/>
    </row>
    <row r="60" spans="1:27" ht="15.75" x14ac:dyDescent="0.25">
      <c r="A60" s="3" t="s">
        <v>360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">
        <v>40</v>
      </c>
      <c r="P60" s="6">
        <v>249978</v>
      </c>
      <c r="Q60" s="44"/>
      <c r="R60" s="43"/>
      <c r="S60" s="43"/>
      <c r="T60" s="43"/>
      <c r="U60" s="43"/>
      <c r="V60" s="43"/>
      <c r="W60" s="43"/>
      <c r="X60" s="43"/>
      <c r="Y60" s="43"/>
      <c r="Z60" s="43"/>
      <c r="AA60" s="43"/>
    </row>
    <row r="61" spans="1:27" ht="51" x14ac:dyDescent="0.25">
      <c r="A61" s="13" t="s">
        <v>1171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">
        <v>41</v>
      </c>
      <c r="P61" s="6">
        <v>12391</v>
      </c>
      <c r="Q61" s="44"/>
      <c r="R61" s="43"/>
      <c r="S61" s="43"/>
      <c r="T61" s="43"/>
      <c r="U61" s="43"/>
      <c r="V61" s="43"/>
      <c r="W61" s="43"/>
      <c r="X61" s="43"/>
      <c r="Y61" s="43"/>
      <c r="Z61" s="43"/>
      <c r="AA61" s="43"/>
    </row>
    <row r="62" spans="1:27" ht="15.75" x14ac:dyDescent="0.25">
      <c r="A62" s="3" t="s">
        <v>360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">
        <v>42</v>
      </c>
      <c r="P62" s="6">
        <v>14535</v>
      </c>
      <c r="Q62" s="44"/>
      <c r="R62" s="43"/>
      <c r="S62" s="43"/>
      <c r="T62" s="43"/>
      <c r="U62" s="43"/>
      <c r="V62" s="43"/>
      <c r="W62" s="43"/>
      <c r="X62" s="43"/>
      <c r="Y62" s="43"/>
      <c r="Z62" s="43"/>
      <c r="AA62" s="43"/>
    </row>
    <row r="63" spans="1:27" ht="15.75" x14ac:dyDescent="0.25">
      <c r="A63" s="13" t="s">
        <v>359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">
        <v>43</v>
      </c>
      <c r="P63" s="6">
        <v>112256</v>
      </c>
      <c r="Q63" s="44"/>
      <c r="R63" s="43"/>
      <c r="S63" s="43"/>
      <c r="T63" s="43"/>
      <c r="U63" s="43"/>
      <c r="V63" s="43"/>
      <c r="W63" s="43"/>
      <c r="X63" s="43"/>
      <c r="Y63" s="43"/>
      <c r="Z63" s="43"/>
      <c r="AA63" s="43"/>
    </row>
    <row r="64" spans="1:27" ht="26.25" x14ac:dyDescent="0.25">
      <c r="A64" s="12" t="s">
        <v>561</v>
      </c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">
        <v>44</v>
      </c>
      <c r="P64" s="6">
        <v>316</v>
      </c>
      <c r="Q64" s="44"/>
      <c r="R64" s="43"/>
      <c r="S64" s="43"/>
      <c r="T64" s="43"/>
      <c r="U64" s="43"/>
      <c r="V64" s="43"/>
      <c r="W64" s="43"/>
      <c r="X64" s="43"/>
      <c r="Y64" s="43"/>
      <c r="Z64" s="43"/>
      <c r="AA64" s="43"/>
    </row>
    <row r="65" spans="1:27" ht="15.75" x14ac:dyDescent="0.25">
      <c r="A65" s="12" t="s">
        <v>558</v>
      </c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">
        <v>45</v>
      </c>
      <c r="P65" s="6">
        <v>1206</v>
      </c>
      <c r="Q65" s="44"/>
      <c r="R65" s="43"/>
      <c r="S65" s="43"/>
      <c r="T65" s="43"/>
      <c r="U65" s="43"/>
      <c r="V65" s="43"/>
      <c r="W65" s="43"/>
      <c r="X65" s="43"/>
      <c r="Y65" s="43"/>
      <c r="Z65" s="43"/>
      <c r="AA65" s="43"/>
    </row>
    <row r="66" spans="1:27" ht="15.75" x14ac:dyDescent="0.25">
      <c r="A66" s="12" t="s">
        <v>557</v>
      </c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">
        <v>46</v>
      </c>
      <c r="P66" s="6">
        <v>110734</v>
      </c>
      <c r="Q66" s="44"/>
      <c r="R66" s="43"/>
      <c r="S66" s="43"/>
      <c r="T66" s="43"/>
      <c r="U66" s="43"/>
      <c r="V66" s="43"/>
      <c r="W66" s="43"/>
      <c r="X66" s="43"/>
      <c r="Y66" s="43"/>
      <c r="Z66" s="43"/>
      <c r="AA66" s="43"/>
    </row>
    <row r="67" spans="1:27" x14ac:dyDescent="0.2">
      <c r="Q67" s="14"/>
    </row>
    <row r="68" spans="1:27" x14ac:dyDescent="0.2">
      <c r="Q68" s="14"/>
    </row>
    <row r="69" spans="1:27" x14ac:dyDescent="0.2">
      <c r="Q69" s="14"/>
    </row>
    <row r="70" spans="1:27" x14ac:dyDescent="0.2">
      <c r="Q70" s="15"/>
    </row>
  </sheetData>
  <sheetProtection password="A428" sheet="1" objects="1" scenarios="1" selectLockedCells="1"/>
  <mergeCells count="30">
    <mergeCell ref="A14:AA14"/>
    <mergeCell ref="A15:AA15"/>
    <mergeCell ref="A1:AA1"/>
    <mergeCell ref="A2:AA2"/>
    <mergeCell ref="A3:AA3"/>
    <mergeCell ref="A4:AA4"/>
    <mergeCell ref="A5:AA5"/>
    <mergeCell ref="A6:AA6"/>
    <mergeCell ref="A7:AA7"/>
    <mergeCell ref="A8:AA8"/>
    <mergeCell ref="A9:AA9"/>
    <mergeCell ref="A10:AA10"/>
    <mergeCell ref="A11:AA11"/>
    <mergeCell ref="A12:AA12"/>
    <mergeCell ref="A13:AA13"/>
    <mergeCell ref="A16:A19"/>
    <mergeCell ref="O16:O19"/>
    <mergeCell ref="P16:X16"/>
    <mergeCell ref="Y16:AA16"/>
    <mergeCell ref="P17:P19"/>
    <mergeCell ref="Q17:X17"/>
    <mergeCell ref="Q18:Q19"/>
    <mergeCell ref="T18:T19"/>
    <mergeCell ref="S18:S19"/>
    <mergeCell ref="R18:R19"/>
    <mergeCell ref="U18:U19"/>
    <mergeCell ref="V18:X18"/>
    <mergeCell ref="AA17:AA19"/>
    <mergeCell ref="Z17:Z19"/>
    <mergeCell ref="Y17:Y19"/>
  </mergeCells>
  <phoneticPr fontId="3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A24 P49:P66 P21:AA23 S24 P25:AA44 P46:AA48 S45 AA45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46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U52"/>
  <sheetViews>
    <sheetView showGridLines="0" topLeftCell="A15" workbookViewId="0">
      <selection activeCell="P21" sqref="P21"/>
    </sheetView>
  </sheetViews>
  <sheetFormatPr defaultRowHeight="12.75" x14ac:dyDescent="0.2"/>
  <cols>
    <col min="1" max="1" width="63.83203125" customWidth="1"/>
    <col min="2" max="14" width="3.5" hidden="1" customWidth="1"/>
    <col min="15" max="15" width="7.5" bestFit="1" customWidth="1"/>
    <col min="16" max="21" width="13.83203125" customWidth="1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20.100000000000001" customHeight="1" x14ac:dyDescent="0.2">
      <c r="A15" s="134" t="s">
        <v>309</v>
      </c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</row>
    <row r="16" spans="1:21" x14ac:dyDescent="0.2">
      <c r="A16" s="135" t="s">
        <v>308</v>
      </c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</row>
    <row r="17" spans="1:21" x14ac:dyDescent="0.2">
      <c r="A17" s="140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36" t="s">
        <v>1095</v>
      </c>
      <c r="P17" s="136" t="s">
        <v>283</v>
      </c>
      <c r="Q17" s="136" t="s">
        <v>361</v>
      </c>
      <c r="R17" s="136"/>
      <c r="S17" s="136"/>
      <c r="T17" s="136"/>
      <c r="U17" s="136" t="s">
        <v>282</v>
      </c>
    </row>
    <row r="18" spans="1:21" x14ac:dyDescent="0.2">
      <c r="A18" s="140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36"/>
      <c r="P18" s="136"/>
      <c r="Q18" s="136" t="s">
        <v>362</v>
      </c>
      <c r="R18" s="136"/>
      <c r="S18" s="136"/>
      <c r="T18" s="136"/>
      <c r="U18" s="136"/>
    </row>
    <row r="19" spans="1:21" ht="25.5" x14ac:dyDescent="0.2">
      <c r="A19" s="140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36"/>
      <c r="P19" s="136"/>
      <c r="Q19" s="4" t="s">
        <v>363</v>
      </c>
      <c r="R19" s="4" t="s">
        <v>364</v>
      </c>
      <c r="S19" s="4" t="s">
        <v>365</v>
      </c>
      <c r="T19" s="4" t="s">
        <v>973</v>
      </c>
      <c r="U19" s="136"/>
    </row>
    <row r="20" spans="1:21" x14ac:dyDescent="0.2">
      <c r="A20" s="4">
        <v>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</row>
    <row r="21" spans="1:21" ht="25.5" x14ac:dyDescent="0.25">
      <c r="A21" s="13" t="s">
        <v>366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6">
        <v>1</v>
      </c>
      <c r="P21" s="6">
        <v>32892</v>
      </c>
      <c r="Q21" s="6">
        <v>2242</v>
      </c>
      <c r="R21" s="6">
        <v>4534</v>
      </c>
      <c r="S21" s="6">
        <v>7465</v>
      </c>
      <c r="T21" s="6">
        <v>18651</v>
      </c>
      <c r="U21" s="6">
        <v>580</v>
      </c>
    </row>
    <row r="22" spans="1:21" ht="15.75" x14ac:dyDescent="0.25">
      <c r="A22" s="3" t="s">
        <v>369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6">
        <v>2</v>
      </c>
      <c r="P22" s="6">
        <v>9173</v>
      </c>
      <c r="Q22" s="6">
        <v>1417</v>
      </c>
      <c r="R22" s="6">
        <v>2109</v>
      </c>
      <c r="S22" s="6">
        <v>2094</v>
      </c>
      <c r="T22" s="6">
        <v>3553</v>
      </c>
      <c r="U22" s="6">
        <v>187</v>
      </c>
    </row>
    <row r="23" spans="1:21" ht="25.5" x14ac:dyDescent="0.25">
      <c r="A23" s="13" t="s">
        <v>367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6">
        <v>3</v>
      </c>
      <c r="P23" s="6">
        <v>23464</v>
      </c>
      <c r="Q23" s="6">
        <v>979</v>
      </c>
      <c r="R23" s="6">
        <v>2954</v>
      </c>
      <c r="S23" s="6">
        <v>5619</v>
      </c>
      <c r="T23" s="6">
        <v>13912</v>
      </c>
      <c r="U23" s="6">
        <v>963</v>
      </c>
    </row>
    <row r="24" spans="1:21" ht="25.5" x14ac:dyDescent="0.25">
      <c r="A24" s="3" t="s">
        <v>370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6">
        <v>4</v>
      </c>
      <c r="P24" s="6">
        <v>21264</v>
      </c>
      <c r="Q24" s="6">
        <v>840</v>
      </c>
      <c r="R24" s="6">
        <v>2694</v>
      </c>
      <c r="S24" s="6">
        <v>5185</v>
      </c>
      <c r="T24" s="6">
        <v>12545</v>
      </c>
      <c r="U24" s="6">
        <v>870</v>
      </c>
    </row>
    <row r="25" spans="1:21" ht="39.950000000000003" customHeight="1" x14ac:dyDescent="0.25">
      <c r="A25" s="3" t="s">
        <v>371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6">
        <v>5</v>
      </c>
      <c r="P25" s="6">
        <v>403</v>
      </c>
      <c r="Q25" s="6">
        <v>11</v>
      </c>
      <c r="R25" s="6">
        <v>20</v>
      </c>
      <c r="S25" s="6">
        <v>45</v>
      </c>
      <c r="T25" s="6">
        <v>327</v>
      </c>
      <c r="U25" s="6">
        <v>15</v>
      </c>
    </row>
    <row r="26" spans="1:21" ht="15.75" x14ac:dyDescent="0.25">
      <c r="A26" s="13" t="s">
        <v>368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6">
        <v>6</v>
      </c>
      <c r="P26" s="6">
        <v>7668</v>
      </c>
      <c r="Q26" s="6">
        <v>3710</v>
      </c>
      <c r="R26" s="6">
        <v>1878</v>
      </c>
      <c r="S26" s="6">
        <v>1346</v>
      </c>
      <c r="T26" s="6">
        <v>734</v>
      </c>
      <c r="U26" s="6">
        <v>206</v>
      </c>
    </row>
    <row r="27" spans="1:21" ht="25.5" x14ac:dyDescent="0.25">
      <c r="A27" s="3" t="s">
        <v>372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6">
        <v>7</v>
      </c>
      <c r="P27" s="6">
        <v>6616</v>
      </c>
      <c r="Q27" s="6">
        <v>3709</v>
      </c>
      <c r="R27" s="6">
        <v>1422</v>
      </c>
      <c r="S27" s="6">
        <v>881</v>
      </c>
      <c r="T27" s="6">
        <v>604</v>
      </c>
      <c r="U27" s="6">
        <v>123</v>
      </c>
    </row>
    <row r="28" spans="1:21" ht="15.75" x14ac:dyDescent="0.25">
      <c r="A28" s="3" t="s">
        <v>373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6">
        <v>8</v>
      </c>
      <c r="P28" s="6">
        <v>1052</v>
      </c>
      <c r="Q28" s="6">
        <v>1</v>
      </c>
      <c r="R28" s="6">
        <v>456</v>
      </c>
      <c r="S28" s="6">
        <v>465</v>
      </c>
      <c r="T28" s="6">
        <v>130</v>
      </c>
      <c r="U28" s="6">
        <v>83</v>
      </c>
    </row>
    <row r="29" spans="1:21" ht="25.5" x14ac:dyDescent="0.25">
      <c r="A29" s="3" t="s">
        <v>374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6">
        <v>9</v>
      </c>
      <c r="P29" s="6">
        <v>14</v>
      </c>
      <c r="Q29" s="6">
        <v>0</v>
      </c>
      <c r="R29" s="6">
        <v>1</v>
      </c>
      <c r="S29" s="6">
        <v>6</v>
      </c>
      <c r="T29" s="6">
        <v>7</v>
      </c>
      <c r="U29" s="6">
        <v>7</v>
      </c>
    </row>
    <row r="30" spans="1:21" ht="15.75" x14ac:dyDescent="0.25">
      <c r="A30" s="3" t="s">
        <v>375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">
        <v>10</v>
      </c>
      <c r="P30" s="6">
        <v>1</v>
      </c>
      <c r="Q30" s="6">
        <v>0</v>
      </c>
      <c r="R30" s="6">
        <v>1</v>
      </c>
      <c r="S30" s="6">
        <v>0</v>
      </c>
      <c r="T30" s="6">
        <v>0</v>
      </c>
      <c r="U30" s="6">
        <v>0</v>
      </c>
    </row>
    <row r="31" spans="1:21" ht="15.75" x14ac:dyDescent="0.25">
      <c r="A31" s="3" t="s">
        <v>376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">
        <v>11</v>
      </c>
      <c r="P31" s="6">
        <v>576</v>
      </c>
      <c r="Q31" s="6">
        <v>0</v>
      </c>
      <c r="R31" s="6">
        <v>208</v>
      </c>
      <c r="S31" s="6">
        <v>261</v>
      </c>
      <c r="T31" s="6">
        <v>107</v>
      </c>
      <c r="U31" s="6">
        <v>45</v>
      </c>
    </row>
    <row r="32" spans="1:21" ht="15.75" x14ac:dyDescent="0.25">
      <c r="A32" s="3" t="s">
        <v>377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">
        <v>12</v>
      </c>
      <c r="P32" s="6">
        <v>167</v>
      </c>
      <c r="Q32" s="6">
        <v>0</v>
      </c>
      <c r="R32" s="6">
        <v>79</v>
      </c>
      <c r="S32" s="6">
        <v>84</v>
      </c>
      <c r="T32" s="6">
        <v>4</v>
      </c>
      <c r="U32" s="6">
        <v>17</v>
      </c>
    </row>
    <row r="33" spans="1:21" ht="15.75" x14ac:dyDescent="0.25">
      <c r="A33" s="3" t="s">
        <v>378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">
        <v>13</v>
      </c>
      <c r="P33" s="6">
        <v>123</v>
      </c>
      <c r="Q33" s="6">
        <v>0</v>
      </c>
      <c r="R33" s="6">
        <v>54</v>
      </c>
      <c r="S33" s="6">
        <v>60</v>
      </c>
      <c r="T33" s="6">
        <v>9</v>
      </c>
      <c r="U33" s="6">
        <v>2</v>
      </c>
    </row>
    <row r="34" spans="1:21" ht="15.75" x14ac:dyDescent="0.25">
      <c r="A34" s="3" t="s">
        <v>379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">
        <v>14</v>
      </c>
      <c r="P34" s="6">
        <v>44</v>
      </c>
      <c r="Q34" s="6">
        <v>1</v>
      </c>
      <c r="R34" s="6">
        <v>30</v>
      </c>
      <c r="S34" s="6">
        <v>12</v>
      </c>
      <c r="T34" s="6">
        <v>1</v>
      </c>
      <c r="U34" s="6">
        <v>2</v>
      </c>
    </row>
    <row r="35" spans="1:21" ht="15.75" x14ac:dyDescent="0.25">
      <c r="A35" s="3" t="s">
        <v>380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">
        <v>15</v>
      </c>
      <c r="P35" s="6">
        <v>1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</row>
    <row r="36" spans="1:21" ht="15.75" x14ac:dyDescent="0.25">
      <c r="A36" s="3" t="s">
        <v>381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">
        <v>16</v>
      </c>
      <c r="P36" s="6">
        <v>10</v>
      </c>
      <c r="Q36" s="6">
        <v>0</v>
      </c>
      <c r="R36" s="6">
        <v>10</v>
      </c>
      <c r="S36" s="6">
        <v>0</v>
      </c>
      <c r="T36" s="6">
        <v>0</v>
      </c>
      <c r="U36" s="6">
        <v>0</v>
      </c>
    </row>
    <row r="37" spans="1:21" ht="15.75" x14ac:dyDescent="0.25">
      <c r="A37" s="3" t="s">
        <v>382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">
        <v>17</v>
      </c>
      <c r="P37" s="6">
        <v>10</v>
      </c>
      <c r="Q37" s="6">
        <v>0</v>
      </c>
      <c r="R37" s="6">
        <v>4</v>
      </c>
      <c r="S37" s="6">
        <v>5</v>
      </c>
      <c r="T37" s="6">
        <v>1</v>
      </c>
      <c r="U37" s="6">
        <v>1</v>
      </c>
    </row>
    <row r="38" spans="1:21" ht="15.75" x14ac:dyDescent="0.25">
      <c r="A38" s="3" t="s">
        <v>383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>
        <v>18</v>
      </c>
      <c r="P38" s="6">
        <v>9</v>
      </c>
      <c r="Q38" s="6">
        <v>0</v>
      </c>
      <c r="R38" s="6">
        <v>2</v>
      </c>
      <c r="S38" s="6">
        <v>7</v>
      </c>
      <c r="T38" s="6">
        <v>0</v>
      </c>
      <c r="U38" s="6">
        <v>0</v>
      </c>
    </row>
    <row r="39" spans="1:21" ht="15.75" x14ac:dyDescent="0.25">
      <c r="A39" s="3" t="s">
        <v>384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">
        <v>19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5.75" x14ac:dyDescent="0.25">
      <c r="A40" s="3" t="s">
        <v>385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">
        <v>20</v>
      </c>
      <c r="P40" s="6">
        <v>12</v>
      </c>
      <c r="Q40" s="6">
        <v>0</v>
      </c>
      <c r="R40" s="6">
        <v>5</v>
      </c>
      <c r="S40" s="6">
        <v>6</v>
      </c>
      <c r="T40" s="6">
        <v>1</v>
      </c>
      <c r="U40" s="6">
        <v>4</v>
      </c>
    </row>
    <row r="41" spans="1:21" ht="15.75" x14ac:dyDescent="0.25">
      <c r="A41" s="3" t="s">
        <v>386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">
        <v>21</v>
      </c>
      <c r="P41" s="6">
        <v>36</v>
      </c>
      <c r="Q41" s="6">
        <v>0</v>
      </c>
      <c r="R41" s="6">
        <v>31</v>
      </c>
      <c r="S41" s="6">
        <v>5</v>
      </c>
      <c r="T41" s="6">
        <v>0</v>
      </c>
      <c r="U41" s="6">
        <v>1</v>
      </c>
    </row>
    <row r="42" spans="1:21" ht="15.75" x14ac:dyDescent="0.25">
      <c r="A42" s="3" t="s">
        <v>551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">
        <v>22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5.75" x14ac:dyDescent="0.25">
      <c r="A43" s="3" t="s">
        <v>387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">
        <v>23</v>
      </c>
      <c r="P43" s="6">
        <v>13</v>
      </c>
      <c r="Q43" s="6">
        <v>0</v>
      </c>
      <c r="R43" s="6">
        <v>9</v>
      </c>
      <c r="S43" s="6">
        <v>4</v>
      </c>
      <c r="T43" s="6">
        <v>0</v>
      </c>
      <c r="U43" s="6">
        <v>0</v>
      </c>
    </row>
    <row r="44" spans="1:21" ht="15.75" x14ac:dyDescent="0.25">
      <c r="A44" s="3" t="s">
        <v>388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1">
        <v>24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5.75" x14ac:dyDescent="0.25">
      <c r="A45" s="3" t="s">
        <v>389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1">
        <v>25</v>
      </c>
      <c r="P45" s="6">
        <v>11</v>
      </c>
      <c r="Q45" s="6">
        <v>0</v>
      </c>
      <c r="R45" s="6">
        <v>10</v>
      </c>
      <c r="S45" s="6">
        <v>1</v>
      </c>
      <c r="T45" s="6">
        <v>0</v>
      </c>
      <c r="U45" s="6">
        <v>0</v>
      </c>
    </row>
    <row r="46" spans="1:21" ht="15.75" x14ac:dyDescent="0.25">
      <c r="A46" s="3" t="s">
        <v>390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1">
        <v>26</v>
      </c>
      <c r="P46" s="6">
        <v>12</v>
      </c>
      <c r="Q46" s="6">
        <v>0</v>
      </c>
      <c r="R46" s="6">
        <v>6</v>
      </c>
      <c r="S46" s="6">
        <v>6</v>
      </c>
      <c r="T46" s="6">
        <v>0</v>
      </c>
      <c r="U46" s="6">
        <v>1</v>
      </c>
    </row>
    <row r="47" spans="1:21" ht="15.75" x14ac:dyDescent="0.25">
      <c r="A47" s="3" t="s">
        <v>391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1">
        <v>27</v>
      </c>
      <c r="P47" s="6">
        <v>7</v>
      </c>
      <c r="Q47" s="6">
        <v>0</v>
      </c>
      <c r="R47" s="6">
        <v>2</v>
      </c>
      <c r="S47" s="6">
        <v>5</v>
      </c>
      <c r="T47" s="6">
        <v>0</v>
      </c>
      <c r="U47" s="6">
        <v>0</v>
      </c>
    </row>
    <row r="48" spans="1:21" ht="15.75" x14ac:dyDescent="0.25">
      <c r="A48" s="3" t="s">
        <v>392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1">
        <v>28</v>
      </c>
      <c r="P48" s="6">
        <v>2</v>
      </c>
      <c r="Q48" s="6">
        <v>0</v>
      </c>
      <c r="R48" s="6">
        <v>1</v>
      </c>
      <c r="S48" s="6">
        <v>1</v>
      </c>
      <c r="T48" s="6">
        <v>0</v>
      </c>
      <c r="U48" s="6">
        <v>0</v>
      </c>
    </row>
    <row r="49" spans="1:21" ht="15.75" x14ac:dyDescent="0.25">
      <c r="A49" s="3" t="s">
        <v>562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1">
        <v>29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5.75" x14ac:dyDescent="0.25">
      <c r="A50" s="3" t="s">
        <v>1005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1">
        <v>30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5.75" x14ac:dyDescent="0.25">
      <c r="A51" s="3" t="s">
        <v>1006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1">
        <v>31</v>
      </c>
      <c r="P51" s="6">
        <v>4</v>
      </c>
      <c r="Q51" s="6">
        <v>0</v>
      </c>
      <c r="R51" s="6">
        <v>2</v>
      </c>
      <c r="S51" s="6">
        <v>2</v>
      </c>
      <c r="T51" s="6">
        <v>0</v>
      </c>
      <c r="U51" s="6">
        <v>3</v>
      </c>
    </row>
    <row r="52" spans="1:21" ht="50.1" customHeight="1" x14ac:dyDescent="0.25">
      <c r="A52" s="3" t="s">
        <v>281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1">
        <v>32</v>
      </c>
      <c r="P52" s="6">
        <v>688</v>
      </c>
      <c r="Q52" s="6">
        <v>1</v>
      </c>
      <c r="R52" s="6">
        <v>294</v>
      </c>
      <c r="S52" s="6">
        <v>306</v>
      </c>
      <c r="T52" s="6">
        <v>87</v>
      </c>
      <c r="U52" s="6">
        <v>52</v>
      </c>
    </row>
  </sheetData>
  <sheetProtection password="A428" sheet="1" objects="1" scenarios="1" selectLockedCells="1"/>
  <mergeCells count="8">
    <mergeCell ref="U17:U19"/>
    <mergeCell ref="Q18:T18"/>
    <mergeCell ref="A15:U15"/>
    <mergeCell ref="A16:U16"/>
    <mergeCell ref="A17:A19"/>
    <mergeCell ref="O17:O19"/>
    <mergeCell ref="P17:P19"/>
    <mergeCell ref="Q17:T17"/>
  </mergeCells>
  <phoneticPr fontId="3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5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69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T5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0.83203125" customWidth="1"/>
    <col min="2" max="14" width="3.5" hidden="1" customWidth="1"/>
    <col min="15" max="15" width="7.5" bestFit="1" customWidth="1"/>
    <col min="16" max="20" width="13.83203125" customWidth="1"/>
  </cols>
  <sheetData>
    <row r="1" spans="1:20" hidden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20.100000000000001" customHeight="1" x14ac:dyDescent="0.2">
      <c r="A16" s="134" t="s">
        <v>977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</row>
    <row r="17" spans="1:20" x14ac:dyDescent="0.2">
      <c r="A17" s="135" t="s">
        <v>1184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</row>
    <row r="18" spans="1:20" x14ac:dyDescent="0.2">
      <c r="A18" s="140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36" t="s">
        <v>1095</v>
      </c>
      <c r="P18" s="136" t="s">
        <v>284</v>
      </c>
      <c r="Q18" s="136"/>
      <c r="R18" s="136"/>
      <c r="S18" s="136" t="s">
        <v>285</v>
      </c>
      <c r="T18" s="136"/>
    </row>
    <row r="19" spans="1:20" ht="89.25" x14ac:dyDescent="0.2">
      <c r="A19" s="140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36"/>
      <c r="P19" s="4" t="s">
        <v>1088</v>
      </c>
      <c r="Q19" s="4" t="s">
        <v>286</v>
      </c>
      <c r="R19" s="4" t="s">
        <v>287</v>
      </c>
      <c r="S19" s="4" t="s">
        <v>1088</v>
      </c>
      <c r="T19" s="4" t="s">
        <v>288</v>
      </c>
    </row>
    <row r="20" spans="1:20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</row>
    <row r="21" spans="1:20" ht="38.25" x14ac:dyDescent="0.25">
      <c r="A21" s="13" t="s">
        <v>1172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6">
        <v>1</v>
      </c>
      <c r="P21" s="6">
        <v>9383</v>
      </c>
      <c r="Q21" s="6">
        <v>4918</v>
      </c>
      <c r="R21" s="6">
        <v>114</v>
      </c>
      <c r="S21" s="6">
        <v>9081</v>
      </c>
      <c r="T21" s="6">
        <v>58</v>
      </c>
    </row>
    <row r="22" spans="1:20" ht="25.5" x14ac:dyDescent="0.25">
      <c r="A22" s="13" t="s">
        <v>1176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6">
        <v>2</v>
      </c>
      <c r="P22" s="6">
        <v>3715</v>
      </c>
      <c r="Q22" s="6">
        <v>2083</v>
      </c>
      <c r="R22" s="6">
        <v>31</v>
      </c>
      <c r="S22" s="6">
        <v>6016</v>
      </c>
      <c r="T22" s="6">
        <v>55</v>
      </c>
    </row>
    <row r="23" spans="1:20" ht="15.75" x14ac:dyDescent="0.25">
      <c r="A23" s="13" t="s">
        <v>974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6">
        <v>3</v>
      </c>
      <c r="P23" s="6">
        <v>2710</v>
      </c>
      <c r="Q23" s="6">
        <v>1383</v>
      </c>
      <c r="R23" s="6">
        <v>18</v>
      </c>
      <c r="S23" s="6">
        <v>1539</v>
      </c>
      <c r="T23" s="6">
        <v>1</v>
      </c>
    </row>
    <row r="24" spans="1:20" ht="25.5" x14ac:dyDescent="0.25">
      <c r="A24" s="13" t="s">
        <v>975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6">
        <v>4</v>
      </c>
      <c r="P24" s="6">
        <v>5604</v>
      </c>
      <c r="Q24" s="6">
        <v>3088</v>
      </c>
      <c r="R24" s="6">
        <v>44</v>
      </c>
      <c r="S24" s="6">
        <v>4464</v>
      </c>
      <c r="T24" s="6">
        <v>0</v>
      </c>
    </row>
    <row r="25" spans="1:20" ht="15.75" x14ac:dyDescent="0.25">
      <c r="A25" s="13" t="s">
        <v>289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6">
        <v>5</v>
      </c>
      <c r="P25" s="6">
        <v>2798</v>
      </c>
      <c r="Q25" s="6">
        <v>1644</v>
      </c>
      <c r="R25" s="6">
        <v>3</v>
      </c>
      <c r="S25" s="6">
        <v>4239</v>
      </c>
      <c r="T25" s="6">
        <v>1516</v>
      </c>
    </row>
    <row r="26" spans="1:20" ht="25.5" x14ac:dyDescent="0.25">
      <c r="A26" s="13" t="s">
        <v>1177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6">
        <v>6</v>
      </c>
      <c r="P26" s="6">
        <v>870</v>
      </c>
      <c r="Q26" s="6">
        <v>599</v>
      </c>
      <c r="R26" s="6">
        <v>1</v>
      </c>
      <c r="S26" s="6">
        <v>2956</v>
      </c>
      <c r="T26" s="6">
        <v>1216</v>
      </c>
    </row>
    <row r="27" spans="1:20" ht="15.75" x14ac:dyDescent="0.25">
      <c r="A27" s="13" t="s">
        <v>974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6">
        <v>7</v>
      </c>
      <c r="P27" s="6">
        <v>998</v>
      </c>
      <c r="Q27" s="6">
        <v>538</v>
      </c>
      <c r="R27" s="6">
        <v>1</v>
      </c>
      <c r="S27" s="6">
        <v>526</v>
      </c>
      <c r="T27" s="6">
        <v>57</v>
      </c>
    </row>
    <row r="28" spans="1:20" ht="38.25" x14ac:dyDescent="0.25">
      <c r="A28" s="13" t="s">
        <v>1173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6">
        <v>8</v>
      </c>
      <c r="P28" s="6">
        <v>36566</v>
      </c>
      <c r="Q28" s="6">
        <v>16822</v>
      </c>
      <c r="R28" s="6">
        <v>200</v>
      </c>
      <c r="S28" s="6">
        <v>17750</v>
      </c>
      <c r="T28" s="6">
        <v>43</v>
      </c>
    </row>
    <row r="29" spans="1:20" ht="25.5" x14ac:dyDescent="0.25">
      <c r="A29" s="13" t="s">
        <v>1178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6">
        <v>9</v>
      </c>
      <c r="P29" s="6">
        <v>14048</v>
      </c>
      <c r="Q29" s="6">
        <v>7414</v>
      </c>
      <c r="R29" s="6">
        <v>100</v>
      </c>
      <c r="S29" s="6">
        <v>13180</v>
      </c>
      <c r="T29" s="6">
        <v>42</v>
      </c>
    </row>
    <row r="30" spans="1:20" ht="15.75" x14ac:dyDescent="0.25">
      <c r="A30" s="13" t="s">
        <v>974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6">
        <v>10</v>
      </c>
      <c r="P30" s="6">
        <v>14667</v>
      </c>
      <c r="Q30" s="6">
        <v>6242</v>
      </c>
      <c r="R30" s="6">
        <v>64</v>
      </c>
      <c r="S30" s="6">
        <v>3454</v>
      </c>
      <c r="T30" s="6">
        <v>0</v>
      </c>
    </row>
    <row r="31" spans="1:20" ht="25.5" x14ac:dyDescent="0.25">
      <c r="A31" s="13" t="s">
        <v>975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6">
        <v>11</v>
      </c>
      <c r="P31" s="6">
        <v>28087</v>
      </c>
      <c r="Q31" s="6">
        <v>12365</v>
      </c>
      <c r="R31" s="6">
        <v>181</v>
      </c>
      <c r="S31" s="6">
        <v>9049</v>
      </c>
      <c r="T31" s="6">
        <v>0</v>
      </c>
    </row>
    <row r="32" spans="1:20" ht="15.75" x14ac:dyDescent="0.25">
      <c r="A32" s="13" t="s">
        <v>289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6">
        <v>12</v>
      </c>
      <c r="P32" s="6">
        <v>5460</v>
      </c>
      <c r="Q32" s="6">
        <v>3381</v>
      </c>
      <c r="R32" s="6">
        <v>0</v>
      </c>
      <c r="S32" s="6">
        <v>5729</v>
      </c>
      <c r="T32" s="6">
        <v>1071</v>
      </c>
    </row>
    <row r="33" spans="1:20" ht="25.5" x14ac:dyDescent="0.25">
      <c r="A33" s="13" t="s">
        <v>1179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6">
        <v>13</v>
      </c>
      <c r="P33" s="6">
        <v>2338</v>
      </c>
      <c r="Q33" s="6">
        <v>1542</v>
      </c>
      <c r="R33" s="6">
        <v>0</v>
      </c>
      <c r="S33" s="6">
        <v>4313</v>
      </c>
      <c r="T33" s="6">
        <v>972</v>
      </c>
    </row>
    <row r="34" spans="1:20" ht="15.75" x14ac:dyDescent="0.25">
      <c r="A34" s="13" t="s">
        <v>974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6">
        <v>14</v>
      </c>
      <c r="P34" s="6">
        <v>2024</v>
      </c>
      <c r="Q34" s="6">
        <v>1180</v>
      </c>
      <c r="R34" s="6">
        <v>0</v>
      </c>
      <c r="S34" s="6">
        <v>989</v>
      </c>
      <c r="T34" s="6">
        <v>11</v>
      </c>
    </row>
    <row r="35" spans="1:20" ht="38.25" x14ac:dyDescent="0.25">
      <c r="A35" s="13" t="s">
        <v>1174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6">
        <v>15</v>
      </c>
      <c r="P35" s="6">
        <v>34523</v>
      </c>
      <c r="Q35" s="6">
        <v>15558</v>
      </c>
      <c r="R35" s="6">
        <v>225</v>
      </c>
      <c r="S35" s="6">
        <v>14015</v>
      </c>
      <c r="T35" s="6">
        <v>39</v>
      </c>
    </row>
    <row r="36" spans="1:20" ht="15.75" x14ac:dyDescent="0.25">
      <c r="A36" s="13" t="s">
        <v>976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">
        <v>16</v>
      </c>
      <c r="P36" s="6">
        <v>32443</v>
      </c>
      <c r="Q36" s="6">
        <v>14431</v>
      </c>
      <c r="R36" s="6">
        <v>211</v>
      </c>
      <c r="S36" s="6">
        <v>12571</v>
      </c>
      <c r="T36" s="6">
        <v>25</v>
      </c>
    </row>
    <row r="37" spans="1:20" ht="25.5" x14ac:dyDescent="0.25">
      <c r="A37" s="13" t="s">
        <v>1180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">
        <v>17</v>
      </c>
      <c r="P37" s="6">
        <v>12456</v>
      </c>
      <c r="Q37" s="6">
        <v>6604</v>
      </c>
      <c r="R37" s="6">
        <v>106</v>
      </c>
      <c r="S37" s="6">
        <v>9646</v>
      </c>
      <c r="T37" s="6">
        <v>25</v>
      </c>
    </row>
    <row r="38" spans="1:20" ht="15.75" x14ac:dyDescent="0.25">
      <c r="A38" s="13" t="s">
        <v>356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">
        <v>18</v>
      </c>
      <c r="P38" s="6">
        <v>12917</v>
      </c>
      <c r="Q38" s="6">
        <v>5211</v>
      </c>
      <c r="R38" s="6">
        <v>77</v>
      </c>
      <c r="S38" s="6">
        <v>2256</v>
      </c>
      <c r="T38" s="6">
        <v>0</v>
      </c>
    </row>
    <row r="39" spans="1:20" ht="15.75" x14ac:dyDescent="0.25">
      <c r="A39" s="13" t="s">
        <v>289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">
        <v>19</v>
      </c>
      <c r="P39" s="6">
        <v>4361</v>
      </c>
      <c r="Q39" s="6">
        <v>2870</v>
      </c>
      <c r="R39" s="6">
        <v>3</v>
      </c>
      <c r="S39" s="6">
        <v>5230</v>
      </c>
      <c r="T39" s="6">
        <v>1376</v>
      </c>
    </row>
    <row r="40" spans="1:20" ht="15.75" x14ac:dyDescent="0.25">
      <c r="A40" s="13" t="s">
        <v>357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">
        <v>20</v>
      </c>
      <c r="P40" s="6">
        <v>3311</v>
      </c>
      <c r="Q40" s="6">
        <v>2213</v>
      </c>
      <c r="R40" s="6">
        <v>3</v>
      </c>
      <c r="S40" s="6">
        <v>3855</v>
      </c>
      <c r="T40" s="6">
        <v>895</v>
      </c>
    </row>
    <row r="41" spans="1:20" ht="25.5" x14ac:dyDescent="0.25">
      <c r="A41" s="13" t="s">
        <v>1181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">
        <v>21</v>
      </c>
      <c r="P41" s="6">
        <v>1606</v>
      </c>
      <c r="Q41" s="6">
        <v>1111</v>
      </c>
      <c r="R41" s="6">
        <v>1</v>
      </c>
      <c r="S41" s="6">
        <v>3120</v>
      </c>
      <c r="T41" s="6">
        <v>846</v>
      </c>
    </row>
    <row r="42" spans="1:20" ht="15.75" x14ac:dyDescent="0.25">
      <c r="A42" s="13" t="s">
        <v>356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">
        <v>22</v>
      </c>
      <c r="P42" s="6">
        <v>1168</v>
      </c>
      <c r="Q42" s="6">
        <v>748</v>
      </c>
      <c r="R42" s="6">
        <v>1</v>
      </c>
      <c r="S42" s="6">
        <v>565</v>
      </c>
      <c r="T42" s="6">
        <v>33</v>
      </c>
    </row>
    <row r="43" spans="1:20" ht="38.25" x14ac:dyDescent="0.25">
      <c r="A43" s="13" t="s">
        <v>1175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">
        <v>23</v>
      </c>
      <c r="P43" s="6">
        <v>11426</v>
      </c>
      <c r="Q43" s="6">
        <v>6182</v>
      </c>
      <c r="R43" s="6">
        <v>89</v>
      </c>
      <c r="S43" s="6">
        <v>12816</v>
      </c>
      <c r="T43" s="6">
        <v>62</v>
      </c>
    </row>
    <row r="44" spans="1:20" ht="25.5" x14ac:dyDescent="0.25">
      <c r="A44" s="13" t="s">
        <v>1182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">
        <v>24</v>
      </c>
      <c r="P44" s="6">
        <v>2833</v>
      </c>
      <c r="Q44" s="6">
        <v>1565</v>
      </c>
      <c r="R44" s="6">
        <v>46</v>
      </c>
      <c r="S44" s="6">
        <v>3501</v>
      </c>
      <c r="T44" s="6">
        <v>37</v>
      </c>
    </row>
    <row r="45" spans="1:20" ht="15.75" x14ac:dyDescent="0.25">
      <c r="A45" s="13" t="s">
        <v>358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">
        <v>25</v>
      </c>
      <c r="P45" s="6">
        <v>4213</v>
      </c>
      <c r="Q45" s="6">
        <v>2380</v>
      </c>
      <c r="R45" s="6">
        <v>21</v>
      </c>
      <c r="S45" s="6">
        <v>8292</v>
      </c>
      <c r="T45" s="6">
        <v>62</v>
      </c>
    </row>
    <row r="46" spans="1:20" ht="15.75" x14ac:dyDescent="0.25">
      <c r="A46" s="13" t="s">
        <v>974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">
        <v>26</v>
      </c>
      <c r="P46" s="6">
        <v>3447</v>
      </c>
      <c r="Q46" s="6">
        <v>1893</v>
      </c>
      <c r="R46" s="6">
        <v>12</v>
      </c>
      <c r="S46" s="6">
        <v>2380</v>
      </c>
      <c r="T46" s="6">
        <v>0</v>
      </c>
    </row>
    <row r="47" spans="1:20" ht="25.5" x14ac:dyDescent="0.25">
      <c r="A47" s="13" t="s">
        <v>975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">
        <v>27</v>
      </c>
      <c r="P47" s="6">
        <v>6005</v>
      </c>
      <c r="Q47" s="6">
        <v>3517</v>
      </c>
      <c r="R47" s="6">
        <v>26</v>
      </c>
      <c r="S47" s="6">
        <v>5102</v>
      </c>
      <c r="T47" s="6">
        <v>0</v>
      </c>
    </row>
    <row r="48" spans="1:20" ht="15.75" x14ac:dyDescent="0.25">
      <c r="A48" s="13" t="s">
        <v>289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">
        <v>28</v>
      </c>
      <c r="P48" s="6">
        <v>3897</v>
      </c>
      <c r="Q48" s="6">
        <v>2155</v>
      </c>
      <c r="R48" s="6">
        <v>0</v>
      </c>
      <c r="S48" s="6">
        <v>4738</v>
      </c>
      <c r="T48" s="6">
        <v>1211</v>
      </c>
    </row>
    <row r="49" spans="1:20" ht="25.5" x14ac:dyDescent="0.25">
      <c r="A49" s="13" t="s">
        <v>1183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">
        <v>29</v>
      </c>
      <c r="P49" s="6">
        <v>1035</v>
      </c>
      <c r="Q49" s="6">
        <v>564</v>
      </c>
      <c r="R49" s="6">
        <v>0</v>
      </c>
      <c r="S49" s="6">
        <v>1334</v>
      </c>
      <c r="T49" s="6">
        <v>494</v>
      </c>
    </row>
    <row r="50" spans="1:20" ht="15.75" x14ac:dyDescent="0.25">
      <c r="A50" s="13" t="s">
        <v>358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">
        <v>30</v>
      </c>
      <c r="P50" s="6">
        <v>1371</v>
      </c>
      <c r="Q50" s="6">
        <v>849</v>
      </c>
      <c r="R50" s="6">
        <v>0</v>
      </c>
      <c r="S50" s="6">
        <v>3247</v>
      </c>
      <c r="T50" s="6">
        <v>908</v>
      </c>
    </row>
    <row r="51" spans="1:20" ht="15.75" x14ac:dyDescent="0.25">
      <c r="A51" s="13" t="s">
        <v>974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">
        <v>31</v>
      </c>
      <c r="P51" s="6">
        <v>1549</v>
      </c>
      <c r="Q51" s="6">
        <v>746</v>
      </c>
      <c r="R51" s="6">
        <v>0</v>
      </c>
      <c r="S51" s="6">
        <v>822</v>
      </c>
      <c r="T51" s="6">
        <v>47</v>
      </c>
    </row>
    <row r="52" spans="1:20" ht="38.25" customHeight="1" x14ac:dyDescent="0.25">
      <c r="A52" s="13" t="s">
        <v>1003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">
        <v>32</v>
      </c>
      <c r="P52" s="6">
        <v>346</v>
      </c>
      <c r="Q52" s="6">
        <v>155</v>
      </c>
      <c r="R52" s="6">
        <v>0</v>
      </c>
      <c r="S52" s="6">
        <v>90</v>
      </c>
      <c r="T52" s="6">
        <v>0</v>
      </c>
    </row>
    <row r="53" spans="1:20" ht="38.25" customHeight="1" x14ac:dyDescent="0.25">
      <c r="A53" s="13" t="s">
        <v>1004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">
        <v>33</v>
      </c>
      <c r="P53" s="6">
        <v>16</v>
      </c>
      <c r="Q53" s="6">
        <v>14</v>
      </c>
      <c r="R53" s="6">
        <v>0</v>
      </c>
      <c r="S53" s="6">
        <v>26</v>
      </c>
      <c r="T53" s="6">
        <v>13</v>
      </c>
    </row>
    <row r="54" spans="1:20" ht="25.5" x14ac:dyDescent="0.25">
      <c r="A54" s="13" t="s">
        <v>60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">
        <v>34</v>
      </c>
      <c r="P54" s="6">
        <v>10591</v>
      </c>
      <c r="Q54" s="6">
        <v>5898</v>
      </c>
      <c r="R54" s="6">
        <v>65</v>
      </c>
      <c r="S54" s="6">
        <v>14074</v>
      </c>
      <c r="T54" s="6">
        <v>490</v>
      </c>
    </row>
    <row r="55" spans="1:20" ht="26.1" customHeight="1" x14ac:dyDescent="0.25">
      <c r="A55" s="66" t="s">
        <v>61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">
        <v>35</v>
      </c>
      <c r="P55" s="6">
        <v>7368</v>
      </c>
      <c r="Q55" s="6">
        <v>4099</v>
      </c>
      <c r="R55" s="6">
        <v>14</v>
      </c>
      <c r="S55" s="6">
        <v>10145</v>
      </c>
      <c r="T55" s="6">
        <v>306</v>
      </c>
    </row>
    <row r="56" spans="1:20" ht="26.25" x14ac:dyDescent="0.25">
      <c r="A56" s="12" t="s">
        <v>62</v>
      </c>
      <c r="B56" s="65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">
        <v>36</v>
      </c>
      <c r="P56" s="6">
        <v>4093</v>
      </c>
      <c r="Q56" s="6">
        <v>2123</v>
      </c>
      <c r="R56" s="6">
        <v>3</v>
      </c>
      <c r="S56" s="6">
        <v>6294</v>
      </c>
      <c r="T56" s="6">
        <v>67</v>
      </c>
    </row>
    <row r="57" spans="1:20" ht="15.75" x14ac:dyDescent="0.25">
      <c r="A57" s="12" t="s">
        <v>63</v>
      </c>
      <c r="B57" s="65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">
        <v>37</v>
      </c>
      <c r="P57" s="6">
        <v>1162</v>
      </c>
      <c r="Q57" s="6">
        <v>548</v>
      </c>
      <c r="R57" s="6">
        <v>7</v>
      </c>
      <c r="S57" s="6">
        <v>1915</v>
      </c>
      <c r="T57" s="6">
        <v>69</v>
      </c>
    </row>
    <row r="58" spans="1:20" ht="15.75" x14ac:dyDescent="0.25">
      <c r="A58" s="12" t="s">
        <v>64</v>
      </c>
      <c r="B58" s="65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">
        <v>38</v>
      </c>
      <c r="P58" s="6">
        <v>1947</v>
      </c>
      <c r="Q58" s="6">
        <v>609</v>
      </c>
      <c r="R58" s="6">
        <v>2</v>
      </c>
      <c r="S58" s="6">
        <v>7162</v>
      </c>
      <c r="T58" s="6">
        <v>2</v>
      </c>
    </row>
    <row r="59" spans="1:20" ht="15.75" x14ac:dyDescent="0.25">
      <c r="A59" s="12" t="s">
        <v>65</v>
      </c>
      <c r="B59" s="65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">
        <v>39</v>
      </c>
      <c r="P59" s="6">
        <v>3757</v>
      </c>
      <c r="Q59" s="6">
        <v>2173</v>
      </c>
      <c r="R59" s="6">
        <v>38</v>
      </c>
      <c r="S59" s="6">
        <v>3550</v>
      </c>
      <c r="T59" s="6">
        <v>295</v>
      </c>
    </row>
  </sheetData>
  <sheetProtection password="A428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3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59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scale="74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P88"/>
  <sheetViews>
    <sheetView showGridLines="0" topLeftCell="A17" workbookViewId="0">
      <selection activeCell="P21" sqref="P21"/>
    </sheetView>
  </sheetViews>
  <sheetFormatPr defaultRowHeight="12.75" x14ac:dyDescent="0.2"/>
  <cols>
    <col min="1" max="1" width="100.83203125" style="19" customWidth="1"/>
    <col min="2" max="14" width="4" style="19" hidden="1" customWidth="1"/>
    <col min="15" max="15" width="7.5" bestFit="1" customWidth="1"/>
    <col min="16" max="16" width="15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s="45" customFormat="1" ht="39.950000000000003" customHeight="1" x14ac:dyDescent="0.2">
      <c r="A17" s="141" t="s">
        <v>1185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</row>
    <row r="18" spans="1:16" x14ac:dyDescent="0.2">
      <c r="A18" s="142" t="s">
        <v>1186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</row>
    <row r="19" spans="1:16" ht="25.5" x14ac:dyDescent="0.2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" t="s">
        <v>1095</v>
      </c>
      <c r="P19" s="4" t="s">
        <v>978</v>
      </c>
    </row>
    <row r="20" spans="1:16" x14ac:dyDescent="0.2">
      <c r="A20" s="71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3" t="s">
        <v>979</v>
      </c>
      <c r="B21" s="6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6">
        <v>1</v>
      </c>
      <c r="P21" s="6">
        <v>42901</v>
      </c>
    </row>
    <row r="22" spans="1:16" ht="25.5" x14ac:dyDescent="0.25">
      <c r="A22" s="3" t="s">
        <v>852</v>
      </c>
      <c r="B22" s="68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16">
        <v>2</v>
      </c>
      <c r="P22" s="6">
        <v>27859</v>
      </c>
    </row>
    <row r="23" spans="1:16" ht="15.75" x14ac:dyDescent="0.25">
      <c r="A23" s="3" t="s">
        <v>980</v>
      </c>
      <c r="B23" s="6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6">
        <v>3</v>
      </c>
      <c r="P23" s="6">
        <v>8633</v>
      </c>
    </row>
    <row r="24" spans="1:16" ht="25.5" x14ac:dyDescent="0.25">
      <c r="A24" s="3" t="s">
        <v>853</v>
      </c>
      <c r="B24" s="68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16">
        <v>4</v>
      </c>
      <c r="P24" s="6">
        <v>7115</v>
      </c>
    </row>
    <row r="25" spans="1:16" ht="15.75" x14ac:dyDescent="0.25">
      <c r="A25" s="3" t="s">
        <v>981</v>
      </c>
      <c r="B25" s="6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16">
        <v>5</v>
      </c>
      <c r="P25" s="6">
        <v>3270</v>
      </c>
    </row>
    <row r="26" spans="1:16" ht="25.5" x14ac:dyDescent="0.25">
      <c r="A26" s="3" t="s">
        <v>854</v>
      </c>
      <c r="B26" s="6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16">
        <v>6</v>
      </c>
      <c r="P26" s="6">
        <v>866</v>
      </c>
    </row>
    <row r="27" spans="1:16" ht="15.75" x14ac:dyDescent="0.25">
      <c r="A27" s="3" t="s">
        <v>982</v>
      </c>
      <c r="B27" s="68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16">
        <v>7</v>
      </c>
      <c r="P27" s="6">
        <v>36697</v>
      </c>
    </row>
    <row r="28" spans="1:16" ht="25.5" x14ac:dyDescent="0.25">
      <c r="A28" s="3" t="s">
        <v>855</v>
      </c>
      <c r="B28" s="6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16">
        <v>8</v>
      </c>
      <c r="P28" s="6">
        <v>392</v>
      </c>
    </row>
    <row r="29" spans="1:16" ht="25.5" x14ac:dyDescent="0.25">
      <c r="A29" s="3" t="s">
        <v>856</v>
      </c>
      <c r="B29" s="68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16">
        <v>9</v>
      </c>
      <c r="P29" s="6">
        <v>28156</v>
      </c>
    </row>
    <row r="30" spans="1:16" ht="38.25" x14ac:dyDescent="0.25">
      <c r="A30" s="3" t="s">
        <v>857</v>
      </c>
      <c r="B30" s="6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1">
        <v>10</v>
      </c>
      <c r="P30" s="6">
        <v>2066</v>
      </c>
    </row>
    <row r="31" spans="1:16" ht="15.75" x14ac:dyDescent="0.25">
      <c r="A31" s="3" t="s">
        <v>830</v>
      </c>
      <c r="B31" s="6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1">
        <v>11</v>
      </c>
      <c r="P31" s="6">
        <v>1825</v>
      </c>
    </row>
    <row r="32" spans="1:16" ht="15.75" x14ac:dyDescent="0.25">
      <c r="A32" s="3" t="s">
        <v>829</v>
      </c>
      <c r="B32" s="6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1">
        <v>12</v>
      </c>
      <c r="P32" s="6">
        <v>4047</v>
      </c>
    </row>
    <row r="33" spans="1:16" ht="25.5" x14ac:dyDescent="0.25">
      <c r="A33" s="3" t="s">
        <v>858</v>
      </c>
      <c r="B33" s="6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1">
        <v>13</v>
      </c>
      <c r="P33" s="6">
        <v>149</v>
      </c>
    </row>
    <row r="34" spans="1:16" ht="15.75" x14ac:dyDescent="0.25">
      <c r="A34" s="3" t="s">
        <v>983</v>
      </c>
      <c r="B34" s="68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1">
        <v>14</v>
      </c>
      <c r="P34" s="6">
        <v>6692</v>
      </c>
    </row>
    <row r="35" spans="1:16" ht="25.5" x14ac:dyDescent="0.25">
      <c r="A35" s="3" t="s">
        <v>831</v>
      </c>
      <c r="B35" s="6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1">
        <v>15</v>
      </c>
      <c r="P35" s="6">
        <v>5245</v>
      </c>
    </row>
    <row r="36" spans="1:16" ht="15.75" x14ac:dyDescent="0.25">
      <c r="A36" s="3" t="s">
        <v>832</v>
      </c>
      <c r="B36" s="6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1">
        <v>16</v>
      </c>
      <c r="P36" s="6">
        <v>1080</v>
      </c>
    </row>
    <row r="37" spans="1:16" ht="15.75" x14ac:dyDescent="0.25">
      <c r="A37" s="3" t="s">
        <v>833</v>
      </c>
      <c r="B37" s="6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1">
        <v>17</v>
      </c>
      <c r="P37" s="6">
        <v>156</v>
      </c>
    </row>
    <row r="38" spans="1:16" ht="15.75" x14ac:dyDescent="0.25">
      <c r="A38" s="3" t="s">
        <v>984</v>
      </c>
      <c r="B38" s="6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1">
        <v>18</v>
      </c>
      <c r="P38" s="6">
        <v>2187</v>
      </c>
    </row>
    <row r="39" spans="1:16" ht="15.75" x14ac:dyDescent="0.25">
      <c r="A39" s="3" t="s">
        <v>985</v>
      </c>
      <c r="B39" s="6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1">
        <v>19</v>
      </c>
      <c r="P39" s="6">
        <v>1044</v>
      </c>
    </row>
    <row r="40" spans="1:16" ht="38.25" x14ac:dyDescent="0.25">
      <c r="A40" s="3" t="s">
        <v>986</v>
      </c>
      <c r="B40" s="6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1">
        <v>20</v>
      </c>
      <c r="P40" s="6">
        <v>324</v>
      </c>
    </row>
    <row r="41" spans="1:16" ht="25.5" x14ac:dyDescent="0.25">
      <c r="A41" s="3" t="s">
        <v>828</v>
      </c>
      <c r="B41" s="6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1">
        <v>21</v>
      </c>
      <c r="P41" s="6">
        <v>138075</v>
      </c>
    </row>
    <row r="42" spans="1:16" ht="25.5" x14ac:dyDescent="0.25">
      <c r="A42" s="3" t="s">
        <v>834</v>
      </c>
      <c r="B42" s="68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1">
        <v>22</v>
      </c>
      <c r="P42" s="6">
        <v>20777</v>
      </c>
    </row>
    <row r="43" spans="1:16" ht="15.75" x14ac:dyDescent="0.25">
      <c r="A43" s="3" t="s">
        <v>987</v>
      </c>
      <c r="B43" s="68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1">
        <v>23</v>
      </c>
      <c r="P43" s="6">
        <v>21154</v>
      </c>
    </row>
    <row r="44" spans="1:16" ht="15.75" x14ac:dyDescent="0.25">
      <c r="A44" s="3" t="s">
        <v>988</v>
      </c>
      <c r="B44" s="69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1">
        <v>24</v>
      </c>
      <c r="P44" s="6">
        <v>3169</v>
      </c>
    </row>
    <row r="45" spans="1:16" ht="15.75" x14ac:dyDescent="0.25">
      <c r="A45" s="3" t="s">
        <v>989</v>
      </c>
      <c r="B45" s="68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1">
        <v>25</v>
      </c>
      <c r="P45" s="6">
        <v>24228</v>
      </c>
    </row>
    <row r="46" spans="1:16" ht="15.75" x14ac:dyDescent="0.25">
      <c r="A46" s="3" t="s">
        <v>990</v>
      </c>
      <c r="B46" s="68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1">
        <v>26</v>
      </c>
      <c r="P46" s="6">
        <v>1635</v>
      </c>
    </row>
    <row r="47" spans="1:16" ht="15.75" x14ac:dyDescent="0.25">
      <c r="A47" s="3" t="s">
        <v>991</v>
      </c>
      <c r="B47" s="69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">
        <v>27</v>
      </c>
      <c r="P47" s="6">
        <v>67112</v>
      </c>
    </row>
    <row r="48" spans="1:16" ht="15.75" x14ac:dyDescent="0.25">
      <c r="A48" s="3" t="s">
        <v>835</v>
      </c>
      <c r="B48" s="69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1">
        <v>28</v>
      </c>
      <c r="P48" s="6">
        <v>25010</v>
      </c>
    </row>
    <row r="49" spans="1:16" ht="15.75" x14ac:dyDescent="0.25">
      <c r="A49" s="3" t="s">
        <v>66</v>
      </c>
      <c r="B49" s="69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1">
        <v>29</v>
      </c>
      <c r="P49" s="6">
        <v>138140</v>
      </c>
    </row>
    <row r="50" spans="1:16" ht="25.5" x14ac:dyDescent="0.25">
      <c r="A50" s="3" t="s">
        <v>836</v>
      </c>
      <c r="B50" s="6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1">
        <v>30</v>
      </c>
      <c r="P50" s="6">
        <v>42174</v>
      </c>
    </row>
    <row r="51" spans="1:16" ht="25.5" x14ac:dyDescent="0.25">
      <c r="A51" s="3" t="s">
        <v>311</v>
      </c>
      <c r="B51" s="6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1">
        <v>31</v>
      </c>
      <c r="P51" s="6">
        <v>46467</v>
      </c>
    </row>
    <row r="52" spans="1:16" ht="15.75" x14ac:dyDescent="0.25">
      <c r="A52" s="3" t="s">
        <v>994</v>
      </c>
      <c r="B52" s="70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1">
        <v>32</v>
      </c>
      <c r="P52" s="6">
        <v>14802</v>
      </c>
    </row>
    <row r="53" spans="1:16" ht="15.75" x14ac:dyDescent="0.25">
      <c r="A53" s="3" t="s">
        <v>995</v>
      </c>
      <c r="B53" s="6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1">
        <v>33</v>
      </c>
      <c r="P53" s="6">
        <v>18734</v>
      </c>
    </row>
    <row r="54" spans="1:16" ht="15.75" x14ac:dyDescent="0.25">
      <c r="A54" s="3" t="s">
        <v>996</v>
      </c>
      <c r="B54" s="6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1">
        <v>34</v>
      </c>
      <c r="P54" s="6">
        <v>17958</v>
      </c>
    </row>
    <row r="55" spans="1:16" ht="15.75" x14ac:dyDescent="0.25">
      <c r="A55" s="3" t="s">
        <v>997</v>
      </c>
      <c r="B55" s="6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1">
        <v>35</v>
      </c>
      <c r="P55" s="6">
        <v>25827</v>
      </c>
    </row>
    <row r="56" spans="1:16" ht="15.75" x14ac:dyDescent="0.25">
      <c r="A56" s="3" t="s">
        <v>998</v>
      </c>
      <c r="B56" s="6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1">
        <v>36</v>
      </c>
      <c r="P56" s="6">
        <v>36720</v>
      </c>
    </row>
    <row r="57" spans="1:16" ht="15.75" x14ac:dyDescent="0.25">
      <c r="A57" s="3" t="s">
        <v>837</v>
      </c>
      <c r="B57" s="6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1">
        <v>37</v>
      </c>
      <c r="P57" s="6">
        <v>642</v>
      </c>
    </row>
    <row r="58" spans="1:16" ht="15.75" x14ac:dyDescent="0.25">
      <c r="A58" s="3" t="s">
        <v>67</v>
      </c>
      <c r="B58" s="6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1">
        <v>38</v>
      </c>
      <c r="P58" s="6">
        <v>2116</v>
      </c>
    </row>
    <row r="59" spans="1:16" ht="39.950000000000003" customHeight="1" x14ac:dyDescent="0.25">
      <c r="A59" s="3" t="s">
        <v>1193</v>
      </c>
      <c r="B59" s="6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1">
        <v>39</v>
      </c>
      <c r="P59" s="6">
        <v>64</v>
      </c>
    </row>
    <row r="60" spans="1:16" ht="25.5" x14ac:dyDescent="0.25">
      <c r="A60" s="3" t="s">
        <v>838</v>
      </c>
      <c r="B60" s="6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1">
        <v>40</v>
      </c>
      <c r="P60" s="6">
        <v>24</v>
      </c>
    </row>
    <row r="61" spans="1:16" ht="25.5" x14ac:dyDescent="0.25">
      <c r="A61" s="3" t="s">
        <v>1190</v>
      </c>
      <c r="B61" s="6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1">
        <v>41</v>
      </c>
      <c r="P61" s="6">
        <v>34</v>
      </c>
    </row>
    <row r="62" spans="1:16" ht="15.75" x14ac:dyDescent="0.25">
      <c r="A62" s="3" t="s">
        <v>839</v>
      </c>
      <c r="B62" s="6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1">
        <v>42</v>
      </c>
      <c r="P62" s="6">
        <v>1</v>
      </c>
    </row>
    <row r="63" spans="1:16" ht="38.25" x14ac:dyDescent="0.25">
      <c r="A63" s="3" t="s">
        <v>350</v>
      </c>
      <c r="B63" s="6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1">
        <v>43</v>
      </c>
      <c r="P63" s="6">
        <v>199197</v>
      </c>
    </row>
    <row r="64" spans="1:16" ht="15.75" x14ac:dyDescent="0.25">
      <c r="A64" s="3" t="s">
        <v>840</v>
      </c>
      <c r="B64" s="6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1">
        <v>44</v>
      </c>
      <c r="P64" s="6">
        <v>83248</v>
      </c>
    </row>
    <row r="65" spans="1:16" ht="25.5" x14ac:dyDescent="0.25">
      <c r="A65" s="3" t="s">
        <v>841</v>
      </c>
      <c r="B65" s="6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1">
        <v>45</v>
      </c>
      <c r="P65" s="6">
        <v>19508</v>
      </c>
    </row>
    <row r="66" spans="1:16" ht="15.75" x14ac:dyDescent="0.25">
      <c r="A66" s="3" t="s">
        <v>351</v>
      </c>
      <c r="B66" s="6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1">
        <v>46</v>
      </c>
      <c r="P66" s="6">
        <v>19336</v>
      </c>
    </row>
    <row r="67" spans="1:16" ht="15.75" x14ac:dyDescent="0.25">
      <c r="A67" s="3" t="s">
        <v>352</v>
      </c>
      <c r="B67" s="6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1">
        <v>47</v>
      </c>
      <c r="P67" s="6">
        <v>20004</v>
      </c>
    </row>
    <row r="68" spans="1:16" ht="25.5" x14ac:dyDescent="0.25">
      <c r="A68" s="3" t="s">
        <v>353</v>
      </c>
      <c r="B68" s="6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1">
        <v>48</v>
      </c>
      <c r="P68" s="6">
        <v>83411</v>
      </c>
    </row>
    <row r="69" spans="1:16" ht="15.75" x14ac:dyDescent="0.25">
      <c r="A69" s="3" t="s">
        <v>354</v>
      </c>
      <c r="B69" s="6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1">
        <v>49</v>
      </c>
      <c r="P69" s="6">
        <v>32538</v>
      </c>
    </row>
    <row r="70" spans="1:16" ht="38.25" x14ac:dyDescent="0.25">
      <c r="A70" s="3" t="s">
        <v>355</v>
      </c>
      <c r="B70" s="6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1">
        <v>50</v>
      </c>
      <c r="P70" s="6">
        <v>216311</v>
      </c>
    </row>
    <row r="71" spans="1:16" ht="15.75" x14ac:dyDescent="0.25">
      <c r="A71" s="3" t="s">
        <v>842</v>
      </c>
      <c r="B71" s="6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1">
        <v>51</v>
      </c>
      <c r="P71" s="6">
        <v>88480</v>
      </c>
    </row>
    <row r="72" spans="1:16" ht="25.5" x14ac:dyDescent="0.25">
      <c r="A72" s="3" t="s">
        <v>843</v>
      </c>
      <c r="B72" s="6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1">
        <v>52</v>
      </c>
      <c r="P72" s="6">
        <v>21661</v>
      </c>
    </row>
    <row r="73" spans="1:16" ht="15.75" x14ac:dyDescent="0.25">
      <c r="A73" s="3" t="s">
        <v>351</v>
      </c>
      <c r="B73" s="6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1">
        <v>53</v>
      </c>
      <c r="P73" s="6">
        <v>24633</v>
      </c>
    </row>
    <row r="74" spans="1:16" ht="15.75" x14ac:dyDescent="0.25">
      <c r="A74" s="3" t="s">
        <v>352</v>
      </c>
      <c r="B74" s="6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1">
        <v>54</v>
      </c>
      <c r="P74" s="6">
        <v>24652</v>
      </c>
    </row>
    <row r="75" spans="1:16" ht="15.75" x14ac:dyDescent="0.25">
      <c r="A75" s="3" t="s">
        <v>848</v>
      </c>
      <c r="B75" s="6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1">
        <v>55</v>
      </c>
      <c r="P75" s="6">
        <v>89350</v>
      </c>
    </row>
    <row r="76" spans="1:16" ht="15.75" x14ac:dyDescent="0.25">
      <c r="A76" s="3" t="s">
        <v>354</v>
      </c>
      <c r="B76" s="6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1">
        <v>56</v>
      </c>
      <c r="P76" s="6">
        <v>38481</v>
      </c>
    </row>
    <row r="77" spans="1:16" ht="38.25" x14ac:dyDescent="0.25">
      <c r="A77" s="3" t="s">
        <v>68</v>
      </c>
      <c r="B77" s="6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1">
        <v>57</v>
      </c>
      <c r="P77" s="6">
        <v>28288</v>
      </c>
    </row>
    <row r="78" spans="1:16" ht="25.5" x14ac:dyDescent="0.25">
      <c r="A78" s="3" t="s">
        <v>844</v>
      </c>
      <c r="B78" s="6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1">
        <v>58</v>
      </c>
      <c r="P78" s="6">
        <v>108</v>
      </c>
    </row>
    <row r="79" spans="1:16" ht="15" customHeight="1" x14ac:dyDescent="0.25">
      <c r="A79" s="3" t="s">
        <v>847</v>
      </c>
      <c r="B79" s="6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1">
        <v>59</v>
      </c>
      <c r="P79" s="6">
        <v>16055</v>
      </c>
    </row>
    <row r="80" spans="1:16" ht="15.75" x14ac:dyDescent="0.25">
      <c r="A80" s="3" t="s">
        <v>845</v>
      </c>
      <c r="B80" s="6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1">
        <v>60</v>
      </c>
      <c r="P80" s="6">
        <v>12125</v>
      </c>
    </row>
    <row r="81" spans="1:16" ht="15.75" x14ac:dyDescent="0.25">
      <c r="A81" s="3" t="s">
        <v>846</v>
      </c>
      <c r="B81" s="6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1">
        <v>61</v>
      </c>
      <c r="P81" s="6">
        <v>12301</v>
      </c>
    </row>
    <row r="82" spans="1:16" ht="25.5" x14ac:dyDescent="0.25">
      <c r="A82" s="3" t="s">
        <v>657</v>
      </c>
      <c r="B82" s="6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1">
        <v>62</v>
      </c>
      <c r="P82" s="6">
        <v>88814</v>
      </c>
    </row>
    <row r="83" spans="1:16" ht="15.75" x14ac:dyDescent="0.25">
      <c r="A83" s="3" t="s">
        <v>658</v>
      </c>
      <c r="B83" s="6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1">
        <v>63</v>
      </c>
      <c r="P83" s="6">
        <v>549365</v>
      </c>
    </row>
    <row r="84" spans="1:16" ht="15.75" x14ac:dyDescent="0.25">
      <c r="A84" s="3" t="s">
        <v>849</v>
      </c>
      <c r="B84" s="6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1">
        <v>64</v>
      </c>
      <c r="P84" s="6">
        <v>126975</v>
      </c>
    </row>
    <row r="85" spans="1:16" ht="25.5" x14ac:dyDescent="0.25">
      <c r="A85" s="3" t="s">
        <v>659</v>
      </c>
      <c r="B85" s="6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1">
        <v>65</v>
      </c>
      <c r="P85" s="6">
        <v>66445</v>
      </c>
    </row>
    <row r="86" spans="1:16" ht="15.75" x14ac:dyDescent="0.25">
      <c r="A86" s="3" t="s">
        <v>850</v>
      </c>
      <c r="B86" s="6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1">
        <v>66</v>
      </c>
      <c r="P86" s="6">
        <v>22660</v>
      </c>
    </row>
    <row r="87" spans="1:16" ht="15.75" x14ac:dyDescent="0.25">
      <c r="A87" s="3" t="s">
        <v>660</v>
      </c>
      <c r="B87" s="6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1">
        <v>67</v>
      </c>
      <c r="P87" s="6">
        <v>3893480</v>
      </c>
    </row>
    <row r="88" spans="1:16" ht="15.75" x14ac:dyDescent="0.25">
      <c r="A88" s="3" t="s">
        <v>851</v>
      </c>
      <c r="B88" s="6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1">
        <v>68</v>
      </c>
      <c r="P88" s="6">
        <v>222070</v>
      </c>
    </row>
  </sheetData>
  <sheetProtection password="A428" sheet="1" objects="1" scenarios="1" selectLockedCells="1"/>
  <mergeCells count="2">
    <mergeCell ref="A17:P17"/>
    <mergeCell ref="A18:P18"/>
  </mergeCells>
  <phoneticPr fontId="3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88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scale="52" orientation="portrait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pageSetUpPr fitToPage="1"/>
  </sheetPr>
  <dimension ref="A1:Q53"/>
  <sheetViews>
    <sheetView showGridLines="0" topLeftCell="A17" workbookViewId="0">
      <selection activeCell="P21" sqref="P21"/>
    </sheetView>
  </sheetViews>
  <sheetFormatPr defaultRowHeight="12.75" x14ac:dyDescent="0.2"/>
  <cols>
    <col min="1" max="4" width="10.83203125" style="23" customWidth="1"/>
    <col min="5" max="7" width="11.83203125" style="23" customWidth="1"/>
    <col min="8" max="8" width="5.83203125" style="23" customWidth="1"/>
    <col min="9" max="11" width="11.83203125" style="23" customWidth="1"/>
    <col min="12" max="14" width="10.83203125" style="23" hidden="1" customWidth="1"/>
    <col min="15" max="15" width="7.5" style="24" bestFit="1" customWidth="1"/>
    <col min="16" max="16" width="15.83203125" style="24" customWidth="1"/>
    <col min="17" max="17" width="2.83203125" style="24" customWidth="1"/>
    <col min="18" max="18" width="5.83203125" style="24" customWidth="1"/>
    <col min="19" max="22" width="10.83203125" style="24" customWidth="1"/>
    <col min="23" max="16384" width="9.33203125" style="24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52" t="s">
        <v>310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</row>
    <row r="18" spans="1:16" x14ac:dyDescent="0.2">
      <c r="A18" s="153" t="s">
        <v>321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16" ht="25.5" x14ac:dyDescent="0.2">
      <c r="A19" s="143"/>
      <c r="B19" s="144"/>
      <c r="C19" s="144"/>
      <c r="D19" s="144"/>
      <c r="E19" s="144"/>
      <c r="F19" s="144"/>
      <c r="G19" s="144"/>
      <c r="H19" s="144"/>
      <c r="I19" s="144"/>
      <c r="J19" s="144"/>
      <c r="K19" s="145"/>
      <c r="L19" s="25"/>
      <c r="M19" s="25"/>
      <c r="N19" s="25"/>
      <c r="O19" s="26" t="s">
        <v>1095</v>
      </c>
      <c r="P19" s="26" t="s">
        <v>1088</v>
      </c>
    </row>
    <row r="20" spans="1:16" x14ac:dyDescent="0.2">
      <c r="A20" s="146">
        <v>1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8"/>
      <c r="L20" s="27"/>
      <c r="M20" s="27"/>
      <c r="N20" s="27"/>
      <c r="O20" s="27">
        <v>2</v>
      </c>
      <c r="P20" s="27">
        <v>3</v>
      </c>
    </row>
    <row r="21" spans="1:16" ht="39.950000000000003" customHeight="1" x14ac:dyDescent="0.25">
      <c r="A21" s="143" t="s">
        <v>1191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5"/>
      <c r="L21" s="28"/>
      <c r="M21" s="28"/>
      <c r="N21" s="28"/>
      <c r="O21" s="29">
        <v>1</v>
      </c>
      <c r="P21" s="6">
        <v>1822</v>
      </c>
    </row>
    <row r="22" spans="1:16" ht="39.950000000000003" customHeight="1" x14ac:dyDescent="0.25">
      <c r="A22" s="143" t="s">
        <v>1192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5"/>
      <c r="L22" s="30"/>
      <c r="M22" s="30"/>
      <c r="N22" s="30"/>
      <c r="O22" s="29">
        <v>2</v>
      </c>
      <c r="P22" s="6">
        <v>2540</v>
      </c>
    </row>
    <row r="23" spans="1:16" ht="25.5" customHeight="1" x14ac:dyDescent="0.25">
      <c r="A23" s="155" t="s">
        <v>999</v>
      </c>
      <c r="B23" s="156"/>
      <c r="C23" s="156"/>
      <c r="D23" s="156"/>
      <c r="E23" s="156"/>
      <c r="F23" s="156"/>
      <c r="G23" s="156"/>
      <c r="H23" s="156"/>
      <c r="I23" s="156"/>
      <c r="J23" s="156"/>
      <c r="K23" s="157"/>
      <c r="L23" s="31"/>
      <c r="M23" s="31"/>
      <c r="N23" s="31"/>
      <c r="O23" s="29">
        <v>3</v>
      </c>
      <c r="P23" s="6">
        <v>490</v>
      </c>
    </row>
    <row r="24" spans="1:16" ht="15.75" customHeight="1" x14ac:dyDescent="0.25">
      <c r="A24" s="143" t="s">
        <v>1000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5"/>
      <c r="L24" s="30"/>
      <c r="M24" s="30"/>
      <c r="N24" s="30"/>
      <c r="O24" s="29">
        <v>4</v>
      </c>
      <c r="P24" s="6">
        <v>2050</v>
      </c>
    </row>
    <row r="25" spans="1:16" ht="15.75" customHeight="1" x14ac:dyDescent="0.25">
      <c r="A25" s="143" t="s">
        <v>1001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5"/>
      <c r="L25" s="30"/>
      <c r="M25" s="30"/>
      <c r="N25" s="30"/>
      <c r="O25" s="29">
        <v>5</v>
      </c>
      <c r="P25" s="6">
        <v>0</v>
      </c>
    </row>
    <row r="26" spans="1:16" ht="15.75" customHeight="1" x14ac:dyDescent="0.25">
      <c r="A26" s="143" t="s">
        <v>646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5"/>
      <c r="L26" s="30"/>
      <c r="M26" s="30"/>
      <c r="N26" s="30"/>
      <c r="O26" s="29">
        <v>6</v>
      </c>
      <c r="P26" s="6">
        <v>11176</v>
      </c>
    </row>
    <row r="27" spans="1:16" ht="30" customHeight="1" x14ac:dyDescent="0.25">
      <c r="A27" s="143" t="s">
        <v>647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5"/>
      <c r="L27" s="30"/>
      <c r="M27" s="30"/>
      <c r="N27" s="30"/>
      <c r="O27" s="29">
        <v>7</v>
      </c>
      <c r="P27" s="6">
        <v>5001</v>
      </c>
    </row>
    <row r="28" spans="1:16" ht="15.75" customHeight="1" x14ac:dyDescent="0.25">
      <c r="A28" s="143" t="s">
        <v>648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5"/>
      <c r="L28" s="30"/>
      <c r="M28" s="30"/>
      <c r="N28" s="30"/>
      <c r="O28" s="29">
        <v>8</v>
      </c>
      <c r="P28" s="6">
        <v>1593</v>
      </c>
    </row>
    <row r="29" spans="1:16" ht="15.75" customHeight="1" x14ac:dyDescent="0.25">
      <c r="A29" s="143" t="s">
        <v>650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5"/>
      <c r="L29" s="30"/>
      <c r="M29" s="30"/>
      <c r="N29" s="30"/>
      <c r="O29" s="29">
        <v>9</v>
      </c>
      <c r="P29" s="6">
        <v>2584</v>
      </c>
    </row>
    <row r="30" spans="1:16" ht="15.75" customHeight="1" x14ac:dyDescent="0.25">
      <c r="A30" s="143" t="s">
        <v>651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5"/>
      <c r="L30" s="30"/>
      <c r="M30" s="30"/>
      <c r="N30" s="30"/>
      <c r="O30" s="29">
        <v>10</v>
      </c>
      <c r="P30" s="6">
        <v>1998</v>
      </c>
    </row>
    <row r="31" spans="1:16" ht="30" customHeight="1" x14ac:dyDescent="0.25">
      <c r="A31" s="143" t="s">
        <v>649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5"/>
      <c r="L31" s="30"/>
      <c r="M31" s="30"/>
      <c r="N31" s="30"/>
      <c r="O31" s="29">
        <v>11</v>
      </c>
      <c r="P31" s="6">
        <v>2732</v>
      </c>
    </row>
    <row r="32" spans="1:16" ht="30" customHeight="1" x14ac:dyDescent="0.25">
      <c r="A32" s="143" t="s">
        <v>652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5"/>
      <c r="L32" s="30"/>
      <c r="M32" s="30"/>
      <c r="N32" s="30"/>
      <c r="O32" s="29">
        <v>12</v>
      </c>
      <c r="P32" s="6">
        <v>1632</v>
      </c>
    </row>
    <row r="33" spans="1:17" ht="30" customHeight="1" x14ac:dyDescent="0.25">
      <c r="A33" s="143" t="s">
        <v>654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5"/>
      <c r="L33" s="30"/>
      <c r="M33" s="30"/>
      <c r="N33" s="30"/>
      <c r="O33" s="29">
        <v>13</v>
      </c>
      <c r="P33" s="6">
        <v>823</v>
      </c>
    </row>
    <row r="34" spans="1:17" ht="15.75" customHeight="1" x14ac:dyDescent="0.25">
      <c r="A34" s="143" t="s">
        <v>653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5"/>
      <c r="L34" s="30"/>
      <c r="M34" s="30"/>
      <c r="N34" s="30"/>
      <c r="O34" s="29">
        <v>14</v>
      </c>
      <c r="P34" s="6">
        <v>277</v>
      </c>
    </row>
    <row r="35" spans="1:17" ht="15.75" customHeight="1" x14ac:dyDescent="0.25">
      <c r="A35" s="143" t="s">
        <v>655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5"/>
      <c r="L35" s="30"/>
      <c r="M35" s="30"/>
      <c r="N35" s="30"/>
      <c r="O35" s="29">
        <v>15</v>
      </c>
      <c r="P35" s="6">
        <v>1477</v>
      </c>
    </row>
    <row r="36" spans="1:17" ht="30" customHeight="1" x14ac:dyDescent="0.25">
      <c r="A36" s="143" t="s">
        <v>656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5"/>
      <c r="L36" s="30"/>
      <c r="M36" s="30"/>
      <c r="N36" s="30"/>
      <c r="O36" s="29">
        <v>16</v>
      </c>
      <c r="P36" s="6">
        <v>378</v>
      </c>
    </row>
    <row r="37" spans="1:17" ht="15.75" customHeight="1" x14ac:dyDescent="0.25">
      <c r="A37" s="143" t="s">
        <v>77</v>
      </c>
      <c r="B37" s="144"/>
      <c r="C37" s="144"/>
      <c r="D37" s="144"/>
      <c r="E37" s="144"/>
      <c r="F37" s="144"/>
      <c r="G37" s="144"/>
      <c r="H37" s="144"/>
      <c r="I37" s="144"/>
      <c r="J37" s="144"/>
      <c r="K37" s="145"/>
      <c r="L37" s="30"/>
      <c r="M37" s="30"/>
      <c r="N37" s="30"/>
      <c r="O37" s="29">
        <v>17</v>
      </c>
      <c r="P37" s="6">
        <v>293</v>
      </c>
    </row>
    <row r="38" spans="1:17" ht="15.75" customHeight="1" x14ac:dyDescent="0.25">
      <c r="A38" s="143" t="s">
        <v>78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5"/>
      <c r="L38" s="30"/>
      <c r="M38" s="30"/>
      <c r="N38" s="30"/>
      <c r="O38" s="29">
        <v>18</v>
      </c>
      <c r="P38" s="6">
        <v>511</v>
      </c>
    </row>
    <row r="39" spans="1:17" ht="15.75" customHeight="1" x14ac:dyDescent="0.25">
      <c r="A39" s="143" t="s">
        <v>79</v>
      </c>
      <c r="B39" s="144"/>
      <c r="C39" s="144"/>
      <c r="D39" s="144"/>
      <c r="E39" s="144"/>
      <c r="F39" s="144"/>
      <c r="G39" s="144"/>
      <c r="H39" s="144"/>
      <c r="I39" s="144"/>
      <c r="J39" s="144"/>
      <c r="K39" s="145"/>
      <c r="L39" s="30"/>
      <c r="M39" s="30"/>
      <c r="N39" s="30"/>
      <c r="O39" s="29">
        <v>19</v>
      </c>
      <c r="P39" s="6">
        <v>50</v>
      </c>
    </row>
    <row r="40" spans="1:17" ht="15.75" customHeight="1" x14ac:dyDescent="0.25">
      <c r="A40" s="143" t="s">
        <v>80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5"/>
      <c r="L40" s="30"/>
      <c r="M40" s="30"/>
      <c r="N40" s="30"/>
      <c r="O40" s="29">
        <v>20</v>
      </c>
      <c r="P40" s="6">
        <v>18</v>
      </c>
    </row>
    <row r="41" spans="1:17" ht="15.75" customHeight="1" x14ac:dyDescent="0.25">
      <c r="A41" s="143" t="s">
        <v>81</v>
      </c>
      <c r="B41" s="144"/>
      <c r="C41" s="144"/>
      <c r="D41" s="144"/>
      <c r="E41" s="144"/>
      <c r="F41" s="144"/>
      <c r="G41" s="144"/>
      <c r="H41" s="144"/>
      <c r="I41" s="144"/>
      <c r="J41" s="144"/>
      <c r="K41" s="145"/>
      <c r="L41" s="30"/>
      <c r="M41" s="30"/>
      <c r="N41" s="30"/>
      <c r="O41" s="29">
        <v>21</v>
      </c>
      <c r="P41" s="6">
        <v>203</v>
      </c>
    </row>
    <row r="45" spans="1:17" ht="50.1" customHeight="1" x14ac:dyDescent="0.2">
      <c r="A45" s="150" t="s">
        <v>644</v>
      </c>
      <c r="B45" s="150"/>
      <c r="C45" s="150"/>
      <c r="D45" s="150"/>
    </row>
    <row r="46" spans="1:17" ht="15" x14ac:dyDescent="0.25">
      <c r="A46" s="160" t="s">
        <v>645</v>
      </c>
      <c r="B46" s="160"/>
      <c r="C46" s="160"/>
      <c r="D46" s="160"/>
      <c r="E46" s="151"/>
      <c r="F46" s="151"/>
      <c r="G46" s="151"/>
      <c r="I46" s="151"/>
      <c r="J46" s="151"/>
      <c r="K46" s="151"/>
      <c r="P46" s="154"/>
      <c r="Q46" s="154"/>
    </row>
    <row r="47" spans="1:17" x14ac:dyDescent="0.2">
      <c r="E47" s="149" t="s">
        <v>290</v>
      </c>
      <c r="F47" s="149"/>
      <c r="G47" s="149"/>
      <c r="I47" s="149" t="s">
        <v>291</v>
      </c>
      <c r="J47" s="149"/>
      <c r="K47" s="149"/>
      <c r="P47" s="149" t="s">
        <v>292</v>
      </c>
      <c r="Q47" s="149"/>
    </row>
    <row r="48" spans="1:17" x14ac:dyDescent="0.2">
      <c r="D48" s="24"/>
      <c r="H48" s="24"/>
      <c r="I48" s="24"/>
      <c r="J48" s="24"/>
      <c r="K48" s="24"/>
    </row>
    <row r="49" spans="4:11" ht="15" x14ac:dyDescent="0.25">
      <c r="E49" s="151"/>
      <c r="F49" s="151"/>
      <c r="G49" s="151"/>
      <c r="I49" s="158"/>
      <c r="J49" s="158"/>
      <c r="K49" s="158"/>
    </row>
    <row r="50" spans="4:11" ht="15.95" customHeight="1" x14ac:dyDescent="0.2">
      <c r="D50" s="24"/>
      <c r="E50" s="149" t="s">
        <v>293</v>
      </c>
      <c r="F50" s="149"/>
      <c r="G50" s="149"/>
      <c r="H50" s="24"/>
      <c r="I50" s="159" t="s">
        <v>294</v>
      </c>
      <c r="J50" s="159"/>
      <c r="K50" s="159"/>
    </row>
    <row r="52" spans="4:11" x14ac:dyDescent="0.2">
      <c r="F52" s="24"/>
      <c r="G52" s="24"/>
      <c r="H52" s="24"/>
    </row>
    <row r="53" spans="4:11" x14ac:dyDescent="0.2">
      <c r="F53" s="24"/>
      <c r="G53" s="24"/>
      <c r="H53" s="24"/>
      <c r="I53" s="24"/>
      <c r="J53" s="24"/>
    </row>
  </sheetData>
  <sheetProtection password="A428" sheet="1" objects="1" scenarios="1" selectLockedCells="1"/>
  <mergeCells count="37">
    <mergeCell ref="E49:G49"/>
    <mergeCell ref="I49:K49"/>
    <mergeCell ref="E50:G50"/>
    <mergeCell ref="I50:K50"/>
    <mergeCell ref="E47:G47"/>
    <mergeCell ref="I47:K47"/>
    <mergeCell ref="A17:P17"/>
    <mergeCell ref="A18:P18"/>
    <mergeCell ref="E46:G46"/>
    <mergeCell ref="P46:Q46"/>
    <mergeCell ref="A23:K23"/>
    <mergeCell ref="A24:K24"/>
    <mergeCell ref="A25:K25"/>
    <mergeCell ref="A21:K21"/>
    <mergeCell ref="A22:K22"/>
    <mergeCell ref="A46:D46"/>
    <mergeCell ref="A26:K26"/>
    <mergeCell ref="A27:K27"/>
    <mergeCell ref="A28:K28"/>
    <mergeCell ref="A29:K29"/>
    <mergeCell ref="A30:K30"/>
    <mergeCell ref="A31:K31"/>
    <mergeCell ref="A41:K41"/>
    <mergeCell ref="A19:K19"/>
    <mergeCell ref="A20:K20"/>
    <mergeCell ref="P47:Q47"/>
    <mergeCell ref="A45:D45"/>
    <mergeCell ref="I46:K46"/>
    <mergeCell ref="A32:K32"/>
    <mergeCell ref="A33:K33"/>
    <mergeCell ref="A34:K34"/>
    <mergeCell ref="A39:K39"/>
    <mergeCell ref="A40:K40"/>
    <mergeCell ref="A35:K35"/>
    <mergeCell ref="A36:K36"/>
    <mergeCell ref="A37:K37"/>
    <mergeCell ref="A38:K38"/>
  </mergeCells>
  <phoneticPr fontId="3" type="noConversion"/>
  <dataValidations count="2">
    <dataValidation type="date" allowBlank="1" showInputMessage="1" showErrorMessage="1" sqref="I49:K49">
      <formula1>38718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4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72" orientation="portrait" blackAndWhite="1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P1116"/>
  <sheetViews>
    <sheetView workbookViewId="0">
      <selection activeCell="H3" sqref="H3"/>
    </sheetView>
  </sheetViews>
  <sheetFormatPr defaultRowHeight="12.75" x14ac:dyDescent="0.2"/>
  <cols>
    <col min="5" max="5" width="91.1640625" customWidth="1"/>
    <col min="6" max="7" width="6.83203125" customWidth="1"/>
    <col min="8" max="8" width="13.6640625" customWidth="1"/>
    <col min="10" max="10" width="8.33203125" customWidth="1"/>
    <col min="11" max="11" width="8.1640625" bestFit="1" customWidth="1"/>
    <col min="12" max="12" width="28.5" customWidth="1"/>
    <col min="13" max="13" width="16" bestFit="1" customWidth="1"/>
    <col min="15" max="15" width="26.83203125" bestFit="1" customWidth="1"/>
    <col min="16" max="16" width="19.1640625" customWidth="1"/>
  </cols>
  <sheetData>
    <row r="1" spans="1:16" x14ac:dyDescent="0.2">
      <c r="A1" s="47" t="s">
        <v>1194</v>
      </c>
      <c r="B1" s="48"/>
      <c r="C1" s="48"/>
      <c r="D1" s="47"/>
      <c r="E1" s="48"/>
      <c r="F1" s="48"/>
      <c r="G1" s="48"/>
      <c r="H1" s="48"/>
      <c r="J1" s="52" t="s">
        <v>953</v>
      </c>
      <c r="K1" s="52"/>
      <c r="L1" s="53"/>
      <c r="M1" s="53"/>
      <c r="O1" s="52" t="s">
        <v>968</v>
      </c>
      <c r="P1" s="53"/>
    </row>
    <row r="2" spans="1:16" x14ac:dyDescent="0.2">
      <c r="A2" s="49" t="s">
        <v>1195</v>
      </c>
      <c r="B2" s="49" t="s">
        <v>1196</v>
      </c>
      <c r="C2" s="49" t="s">
        <v>1197</v>
      </c>
      <c r="D2" s="49" t="s">
        <v>1198</v>
      </c>
      <c r="E2" s="49" t="s">
        <v>1199</v>
      </c>
      <c r="F2" s="49" t="s">
        <v>1200</v>
      </c>
      <c r="G2" s="49" t="s">
        <v>1201</v>
      </c>
      <c r="H2" s="49" t="s">
        <v>1202</v>
      </c>
      <c r="J2" s="54" t="s">
        <v>954</v>
      </c>
      <c r="K2" s="54" t="s">
        <v>955</v>
      </c>
      <c r="L2" s="54" t="s">
        <v>1199</v>
      </c>
      <c r="M2" s="54" t="s">
        <v>956</v>
      </c>
      <c r="O2" s="57" t="s">
        <v>969</v>
      </c>
      <c r="P2" s="57" t="s">
        <v>970</v>
      </c>
    </row>
    <row r="3" spans="1:16" x14ac:dyDescent="0.2">
      <c r="A3" s="50">
        <f t="shared" ref="A3:A56" si="0">P_3</f>
        <v>609542</v>
      </c>
      <c r="B3" s="50">
        <v>0</v>
      </c>
      <c r="C3" s="50">
        <v>0</v>
      </c>
      <c r="D3" s="50">
        <v>0</v>
      </c>
      <c r="E3" s="50" t="str">
        <f>CONCATENATE("Количество ошибок в документе: ",H3)</f>
        <v>Количество ошибок в документе: 6</v>
      </c>
      <c r="F3" s="50"/>
      <c r="G3" s="50"/>
      <c r="H3" s="51">
        <f>SUM(H4:H11,H12,H35,H600,H707,H1054,H1088,H1101)</f>
        <v>6</v>
      </c>
      <c r="J3" s="32" t="s">
        <v>957</v>
      </c>
      <c r="K3" s="32">
        <v>1</v>
      </c>
      <c r="L3" s="32" t="s">
        <v>958</v>
      </c>
      <c r="M3" s="32" t="s">
        <v>302</v>
      </c>
    </row>
    <row r="4" spans="1:16" x14ac:dyDescent="0.2">
      <c r="A4">
        <f t="shared" si="0"/>
        <v>609542</v>
      </c>
      <c r="B4" s="32">
        <v>0</v>
      </c>
      <c r="C4" s="32">
        <v>1</v>
      </c>
      <c r="D4" s="32">
        <v>1</v>
      </c>
      <c r="E4" s="32" t="s">
        <v>1203</v>
      </c>
      <c r="H4" s="32">
        <f>IF(LEN(P_1)&lt;&gt;0,0,1)</f>
        <v>0</v>
      </c>
      <c r="J4" s="32" t="s">
        <v>959</v>
      </c>
      <c r="K4" s="32">
        <v>2</v>
      </c>
      <c r="L4" s="32" t="s">
        <v>960</v>
      </c>
      <c r="M4" s="32" t="str">
        <f>IF(P_1=0,"Нет данных",P_1)</f>
        <v>Российская Федерация</v>
      </c>
      <c r="O4" s="58">
        <f ca="1">TODAY()</f>
        <v>42065</v>
      </c>
      <c r="P4">
        <v>0</v>
      </c>
    </row>
    <row r="5" spans="1:16" x14ac:dyDescent="0.2">
      <c r="A5">
        <f t="shared" si="0"/>
        <v>609542</v>
      </c>
      <c r="B5" s="32">
        <v>0</v>
      </c>
      <c r="C5" s="32">
        <v>2</v>
      </c>
      <c r="D5" s="32">
        <v>2</v>
      </c>
      <c r="E5" s="32" t="s">
        <v>1204</v>
      </c>
      <c r="H5" s="32">
        <f>IF(LEN(P_2)&lt;&gt;0,0,1)</f>
        <v>1</v>
      </c>
      <c r="J5" s="32" t="s">
        <v>961</v>
      </c>
      <c r="K5" s="32">
        <v>3</v>
      </c>
      <c r="L5" s="32" t="s">
        <v>962</v>
      </c>
      <c r="M5" s="32" t="str">
        <f>IF(P_2=0,"Нет данных",P_2)</f>
        <v>Нет данных</v>
      </c>
    </row>
    <row r="6" spans="1:16" x14ac:dyDescent="0.2">
      <c r="A6">
        <f t="shared" si="0"/>
        <v>609542</v>
      </c>
      <c r="B6" s="32">
        <v>0</v>
      </c>
      <c r="C6" s="32">
        <v>3</v>
      </c>
      <c r="D6" s="32">
        <v>3</v>
      </c>
      <c r="E6" s="32" t="s">
        <v>1205</v>
      </c>
      <c r="H6" s="32">
        <f>IF(LEN(P_3)&lt;&gt;0,0,1)</f>
        <v>0</v>
      </c>
      <c r="J6" s="32" t="s">
        <v>963</v>
      </c>
      <c r="K6" s="32">
        <v>4</v>
      </c>
      <c r="L6" s="32" t="s">
        <v>964</v>
      </c>
      <c r="M6" s="32" t="str">
        <f>TEXT(P_3,"0000000")</f>
        <v>0609542</v>
      </c>
    </row>
    <row r="7" spans="1:16" x14ac:dyDescent="0.2">
      <c r="A7">
        <f t="shared" si="0"/>
        <v>609542</v>
      </c>
      <c r="B7" s="32">
        <v>0</v>
      </c>
      <c r="C7" s="32">
        <v>4</v>
      </c>
      <c r="D7" s="32">
        <v>4</v>
      </c>
      <c r="E7" s="32" t="s">
        <v>1206</v>
      </c>
      <c r="H7" s="32">
        <f>IF(LEN(P_4)&lt;&gt;0,0,1)</f>
        <v>1</v>
      </c>
      <c r="J7" s="32" t="s">
        <v>965</v>
      </c>
      <c r="K7" s="32">
        <v>5</v>
      </c>
      <c r="L7" s="32" t="s">
        <v>966</v>
      </c>
      <c r="M7" s="32" t="str">
        <f>IF(P_4=0,"Нет данных",P_4)</f>
        <v>Нет данных</v>
      </c>
    </row>
    <row r="8" spans="1:16" x14ac:dyDescent="0.2">
      <c r="A8">
        <f t="shared" si="0"/>
        <v>609542</v>
      </c>
      <c r="B8" s="32">
        <v>0</v>
      </c>
      <c r="C8" s="32">
        <v>5</v>
      </c>
      <c r="D8" s="32">
        <v>5</v>
      </c>
      <c r="E8" s="32" t="s">
        <v>1207</v>
      </c>
      <c r="H8" s="32">
        <f>IF(LEN(R_1)&lt;&gt;0,0,1)</f>
        <v>1</v>
      </c>
      <c r="J8" s="55" t="s">
        <v>967</v>
      </c>
      <c r="K8" s="56"/>
      <c r="L8" s="56"/>
      <c r="M8" s="56"/>
    </row>
    <row r="9" spans="1:16" x14ac:dyDescent="0.2">
      <c r="A9">
        <f t="shared" si="0"/>
        <v>609542</v>
      </c>
      <c r="B9" s="32">
        <v>0</v>
      </c>
      <c r="C9" s="32">
        <v>6</v>
      </c>
      <c r="D9" s="32">
        <v>6</v>
      </c>
      <c r="E9" s="32" t="s">
        <v>1208</v>
      </c>
      <c r="H9" s="32">
        <f>IF(LEN(R_2)&lt;&gt;0,0,1)</f>
        <v>1</v>
      </c>
    </row>
    <row r="10" spans="1:16" x14ac:dyDescent="0.2">
      <c r="A10">
        <f t="shared" si="0"/>
        <v>609542</v>
      </c>
      <c r="B10" s="32">
        <v>0</v>
      </c>
      <c r="C10" s="32">
        <v>7</v>
      </c>
      <c r="D10" s="32">
        <v>7</v>
      </c>
      <c r="E10" s="32" t="s">
        <v>1209</v>
      </c>
      <c r="H10" s="32">
        <f>IF(LEN(R_3)&lt;&gt;0,0,1)</f>
        <v>1</v>
      </c>
    </row>
    <row r="11" spans="1:16" x14ac:dyDescent="0.2">
      <c r="A11">
        <f t="shared" si="0"/>
        <v>609542</v>
      </c>
      <c r="B11" s="32">
        <v>0</v>
      </c>
      <c r="C11" s="32">
        <v>8</v>
      </c>
      <c r="D11" s="32">
        <v>8</v>
      </c>
      <c r="E11" s="32" t="s">
        <v>1210</v>
      </c>
      <c r="H11" s="32">
        <f>IF(LEN(R_4)&lt;&gt;0,0,1)</f>
        <v>1</v>
      </c>
    </row>
    <row r="12" spans="1:16" x14ac:dyDescent="0.2">
      <c r="A12" s="50">
        <f t="shared" si="0"/>
        <v>609542</v>
      </c>
      <c r="B12" s="50">
        <v>1</v>
      </c>
      <c r="C12" s="50">
        <v>0</v>
      </c>
      <c r="D12" s="50">
        <v>0</v>
      </c>
      <c r="E12" s="50" t="str">
        <f>CONCATENATE("Количество ошибок в разделе 1: ",H12)</f>
        <v>Количество ошибок в разделе 1: 0</v>
      </c>
      <c r="F12" s="50"/>
      <c r="G12" s="50"/>
      <c r="H12" s="50">
        <f>SUM(H13:H34)</f>
        <v>0</v>
      </c>
    </row>
    <row r="13" spans="1:16" x14ac:dyDescent="0.2">
      <c r="A13">
        <f t="shared" si="0"/>
        <v>609542</v>
      </c>
      <c r="B13" s="32">
        <v>1</v>
      </c>
      <c r="C13" s="32">
        <v>1</v>
      </c>
      <c r="D13" s="32">
        <v>1</v>
      </c>
      <c r="E13" s="32" t="s">
        <v>1211</v>
      </c>
      <c r="H13">
        <f>IF('Раздел 1'!$P$26=SUM('Раздел 1'!$P$21:$P$22),0,1)</f>
        <v>0</v>
      </c>
    </row>
    <row r="14" spans="1:16" x14ac:dyDescent="0.2">
      <c r="A14">
        <f t="shared" si="0"/>
        <v>609542</v>
      </c>
      <c r="B14" s="32">
        <v>1</v>
      </c>
      <c r="C14" s="32">
        <v>2</v>
      </c>
      <c r="D14" s="32">
        <v>2</v>
      </c>
      <c r="E14" s="32" t="s">
        <v>1104</v>
      </c>
      <c r="H14">
        <f>IF('Раздел 1'!P50='Раздел 1'!P26-SUM('Раздел 1'!P27:P31,'Раздел 1'!P33,'Раздел 1'!P40,'Раздел 1'!P45:P49),0,1)</f>
        <v>0</v>
      </c>
    </row>
    <row r="15" spans="1:16" x14ac:dyDescent="0.2">
      <c r="A15">
        <f t="shared" si="0"/>
        <v>609542</v>
      </c>
      <c r="B15" s="32">
        <v>1</v>
      </c>
      <c r="C15" s="32">
        <v>3</v>
      </c>
      <c r="D15" s="32">
        <v>3</v>
      </c>
      <c r="E15" s="32" t="s">
        <v>1212</v>
      </c>
      <c r="H15" s="43">
        <f>IF('Раздел 1'!P22&gt;='Раздел 1'!P23,0,1)</f>
        <v>0</v>
      </c>
    </row>
    <row r="16" spans="1:16" x14ac:dyDescent="0.2">
      <c r="A16">
        <f t="shared" si="0"/>
        <v>609542</v>
      </c>
      <c r="B16" s="32">
        <v>1</v>
      </c>
      <c r="C16" s="32">
        <v>4</v>
      </c>
      <c r="D16" s="32">
        <v>4</v>
      </c>
      <c r="E16" s="32" t="s">
        <v>1213</v>
      </c>
      <c r="H16">
        <f>IF('Раздел 1'!P22&gt;='Раздел 1'!P24,0,1)</f>
        <v>0</v>
      </c>
    </row>
    <row r="17" spans="1:8" x14ac:dyDescent="0.2">
      <c r="A17">
        <f t="shared" si="0"/>
        <v>609542</v>
      </c>
      <c r="B17" s="32">
        <v>1</v>
      </c>
      <c r="C17" s="32">
        <v>5</v>
      </c>
      <c r="D17" s="32">
        <v>5</v>
      </c>
      <c r="E17" s="32" t="s">
        <v>1214</v>
      </c>
      <c r="H17">
        <f>IF('Раздел 1'!P22&gt;='Раздел 1'!P25,0,1)</f>
        <v>0</v>
      </c>
    </row>
    <row r="18" spans="1:8" x14ac:dyDescent="0.2">
      <c r="A18">
        <f t="shared" si="0"/>
        <v>609542</v>
      </c>
      <c r="B18" s="32">
        <v>1</v>
      </c>
      <c r="C18" s="32">
        <v>6</v>
      </c>
      <c r="D18" s="32">
        <v>6</v>
      </c>
      <c r="E18" s="32" t="s">
        <v>1105</v>
      </c>
      <c r="H18">
        <f>IF('Раздел 1'!P50&gt;='Раздел 1'!P51,0,1)</f>
        <v>0</v>
      </c>
    </row>
    <row r="19" spans="1:8" x14ac:dyDescent="0.2">
      <c r="A19">
        <f t="shared" si="0"/>
        <v>609542</v>
      </c>
      <c r="B19" s="32">
        <v>1</v>
      </c>
      <c r="C19" s="32">
        <v>7</v>
      </c>
      <c r="D19" s="32">
        <v>7</v>
      </c>
      <c r="E19" s="32" t="s">
        <v>1106</v>
      </c>
      <c r="H19">
        <f>IF('Раздел 1'!P26=SUM('Раздел 1'!P27:P31,'Раздел 1'!P33,'Раздел 1'!P40,'Раздел 1'!P45:P50),0,1)</f>
        <v>0</v>
      </c>
    </row>
    <row r="20" spans="1:8" x14ac:dyDescent="0.2">
      <c r="A20">
        <f t="shared" si="0"/>
        <v>609542</v>
      </c>
      <c r="B20" s="32">
        <v>1</v>
      </c>
      <c r="C20" s="32">
        <v>8</v>
      </c>
      <c r="D20" s="32">
        <v>8</v>
      </c>
      <c r="E20" s="32" t="s">
        <v>1107</v>
      </c>
      <c r="H20">
        <f>IF('Раздел 1'!P55='Раздел 1'!P52+'Раздел 1'!P53-'Раздел 1'!P54,0,1)</f>
        <v>0</v>
      </c>
    </row>
    <row r="21" spans="1:8" x14ac:dyDescent="0.2">
      <c r="A21">
        <f t="shared" si="0"/>
        <v>609542</v>
      </c>
      <c r="B21" s="32">
        <v>1</v>
      </c>
      <c r="C21" s="32">
        <v>9</v>
      </c>
      <c r="D21" s="32">
        <v>9</v>
      </c>
      <c r="E21" s="32" t="s">
        <v>1108</v>
      </c>
      <c r="H21">
        <f>IF('Раздел 1'!P40=SUM('Раздел 1'!P41:P42),0,1)</f>
        <v>0</v>
      </c>
    </row>
    <row r="22" spans="1:8" x14ac:dyDescent="0.2">
      <c r="A22">
        <f t="shared" si="0"/>
        <v>609542</v>
      </c>
      <c r="B22" s="32">
        <v>1</v>
      </c>
      <c r="C22" s="32">
        <v>10</v>
      </c>
      <c r="D22" s="32">
        <v>10</v>
      </c>
      <c r="E22" s="32" t="s">
        <v>1109</v>
      </c>
      <c r="H22">
        <f>IF('Раздел 1'!P42&gt;=SUM('Раздел 1'!P43:P44),0,1)</f>
        <v>0</v>
      </c>
    </row>
    <row r="23" spans="1:8" x14ac:dyDescent="0.2">
      <c r="A23">
        <f t="shared" si="0"/>
        <v>609542</v>
      </c>
      <c r="B23" s="32">
        <v>1</v>
      </c>
      <c r="C23" s="32">
        <v>11</v>
      </c>
      <c r="D23" s="32">
        <v>11</v>
      </c>
      <c r="E23" s="32" t="s">
        <v>1215</v>
      </c>
      <c r="H23">
        <f>IF('Раздел 1'!P42&gt;='Раздел 1'!P43,0,1)</f>
        <v>0</v>
      </c>
    </row>
    <row r="24" spans="1:8" x14ac:dyDescent="0.2">
      <c r="A24">
        <f t="shared" si="0"/>
        <v>609542</v>
      </c>
      <c r="B24" s="32">
        <v>1</v>
      </c>
      <c r="C24" s="32">
        <v>12</v>
      </c>
      <c r="D24" s="32">
        <v>12</v>
      </c>
      <c r="E24" s="32" t="s">
        <v>1110</v>
      </c>
      <c r="H24">
        <f>IF('Раздел 1'!P42&gt;='Раздел 1'!P44,0,1)</f>
        <v>0</v>
      </c>
    </row>
    <row r="25" spans="1:8" x14ac:dyDescent="0.2">
      <c r="A25">
        <f t="shared" si="0"/>
        <v>609542</v>
      </c>
      <c r="B25" s="32">
        <v>1</v>
      </c>
      <c r="C25" s="32">
        <v>13</v>
      </c>
      <c r="D25" s="32">
        <v>13</v>
      </c>
      <c r="E25" s="32" t="s">
        <v>1114</v>
      </c>
      <c r="H25">
        <f>IF('Раздел 1'!P32&gt;=SUM('Раздел 1'!P33:P36,'Раздел 1'!P39),0,1)</f>
        <v>0</v>
      </c>
    </row>
    <row r="26" spans="1:8" x14ac:dyDescent="0.2">
      <c r="A26">
        <f t="shared" si="0"/>
        <v>609542</v>
      </c>
      <c r="B26" s="32">
        <v>1</v>
      </c>
      <c r="C26" s="32">
        <v>14</v>
      </c>
      <c r="D26" s="32">
        <v>14</v>
      </c>
      <c r="E26" s="32" t="s">
        <v>1115</v>
      </c>
      <c r="H26">
        <f>IF('Раздел 1'!P41&gt;='Раздел 1'!P35,0,1)</f>
        <v>0</v>
      </c>
    </row>
    <row r="27" spans="1:8" x14ac:dyDescent="0.2">
      <c r="A27">
        <f t="shared" si="0"/>
        <v>609542</v>
      </c>
      <c r="B27" s="32">
        <v>1</v>
      </c>
      <c r="C27" s="32">
        <v>15</v>
      </c>
      <c r="D27" s="32">
        <v>15</v>
      </c>
      <c r="E27" s="32" t="s">
        <v>1116</v>
      </c>
      <c r="H27">
        <f>IF('Раздел 1'!P42&gt;='Раздел 1'!P36,0,1)</f>
        <v>0</v>
      </c>
    </row>
    <row r="28" spans="1:8" x14ac:dyDescent="0.2">
      <c r="A28">
        <f t="shared" si="0"/>
        <v>609542</v>
      </c>
      <c r="B28" s="32">
        <v>1</v>
      </c>
      <c r="C28" s="32">
        <v>16</v>
      </c>
      <c r="D28" s="32">
        <v>16</v>
      </c>
      <c r="E28" s="32" t="s">
        <v>1117</v>
      </c>
      <c r="H28">
        <f>IF('Раздел 1'!P43&gt;='Раздел 1'!P37,0,1)</f>
        <v>0</v>
      </c>
    </row>
    <row r="29" spans="1:8" x14ac:dyDescent="0.2">
      <c r="A29">
        <f t="shared" si="0"/>
        <v>609542</v>
      </c>
      <c r="B29" s="32">
        <v>1</v>
      </c>
      <c r="C29" s="32">
        <v>17</v>
      </c>
      <c r="D29" s="32">
        <v>17</v>
      </c>
      <c r="E29" s="32" t="s">
        <v>1118</v>
      </c>
      <c r="H29">
        <f>IF('Раздел 1'!P44&gt;='Раздел 1'!P38,0,1)</f>
        <v>0</v>
      </c>
    </row>
    <row r="30" spans="1:8" x14ac:dyDescent="0.2">
      <c r="A30">
        <f t="shared" si="0"/>
        <v>609542</v>
      </c>
      <c r="B30" s="32">
        <v>1</v>
      </c>
      <c r="C30" s="32">
        <v>18</v>
      </c>
      <c r="D30" s="32">
        <v>18</v>
      </c>
      <c r="E30" s="32" t="s">
        <v>1113</v>
      </c>
      <c r="H30">
        <f>IF('Раздел 1'!P36&gt;='Раздел 1'!P37,0,1)</f>
        <v>0</v>
      </c>
    </row>
    <row r="31" spans="1:8" x14ac:dyDescent="0.2">
      <c r="A31">
        <f t="shared" si="0"/>
        <v>609542</v>
      </c>
      <c r="B31" s="32">
        <v>1</v>
      </c>
      <c r="C31" s="32">
        <v>19</v>
      </c>
      <c r="D31" s="32">
        <v>19</v>
      </c>
      <c r="E31" s="32" t="s">
        <v>1111</v>
      </c>
      <c r="H31">
        <f>IF('Раздел 1'!P36&gt;='Раздел 1'!P38,0,1)</f>
        <v>0</v>
      </c>
    </row>
    <row r="32" spans="1:8" x14ac:dyDescent="0.2">
      <c r="A32">
        <f t="shared" si="0"/>
        <v>609542</v>
      </c>
      <c r="B32" s="32">
        <v>1</v>
      </c>
      <c r="C32" s="32">
        <v>20</v>
      </c>
      <c r="D32" s="32">
        <v>20</v>
      </c>
      <c r="E32" s="32" t="s">
        <v>1112</v>
      </c>
      <c r="H32">
        <f>IF('Раздел 1'!P45&gt;='Раздел 1'!P39,0,1)</f>
        <v>0</v>
      </c>
    </row>
    <row r="33" spans="1:8" x14ac:dyDescent="0.2">
      <c r="A33">
        <f t="shared" si="0"/>
        <v>609542</v>
      </c>
      <c r="B33" s="32">
        <v>1</v>
      </c>
      <c r="C33" s="32">
        <v>21</v>
      </c>
      <c r="D33" s="32">
        <v>21</v>
      </c>
      <c r="E33" s="32" t="s">
        <v>448</v>
      </c>
      <c r="H33">
        <f>IF('Раздел 1'!P26&gt;='Раздел 1'!P60,0,1)</f>
        <v>0</v>
      </c>
    </row>
    <row r="34" spans="1:8" x14ac:dyDescent="0.2">
      <c r="A34">
        <f t="shared" si="0"/>
        <v>609542</v>
      </c>
      <c r="B34" s="32">
        <v>1</v>
      </c>
      <c r="C34" s="32">
        <v>22</v>
      </c>
      <c r="D34" s="32">
        <v>22</v>
      </c>
      <c r="E34" s="32" t="s">
        <v>449</v>
      </c>
      <c r="H34">
        <f>IF('Раздел 1'!P60&gt;='Раздел 1'!P61,0,1)</f>
        <v>0</v>
      </c>
    </row>
    <row r="35" spans="1:8" x14ac:dyDescent="0.2">
      <c r="A35" s="50">
        <f t="shared" si="0"/>
        <v>609542</v>
      </c>
      <c r="B35" s="50">
        <v>2</v>
      </c>
      <c r="C35" s="50">
        <v>0</v>
      </c>
      <c r="D35" s="50">
        <v>0</v>
      </c>
      <c r="E35" s="50" t="str">
        <f>CONCATENATE("Количество ошибок в разделе 2: ",H35)</f>
        <v>Количество ошибок в разделе 2: 0</v>
      </c>
      <c r="F35" s="50"/>
      <c r="G35" s="50"/>
      <c r="H35" s="50">
        <f>SUM(H36:H599)</f>
        <v>0</v>
      </c>
    </row>
    <row r="36" spans="1:8" x14ac:dyDescent="0.2">
      <c r="A36">
        <f t="shared" si="0"/>
        <v>609542</v>
      </c>
      <c r="B36" s="32">
        <v>2</v>
      </c>
      <c r="C36" s="32">
        <v>1</v>
      </c>
      <c r="D36" s="32">
        <v>1</v>
      </c>
      <c r="E36" s="32" t="s">
        <v>413</v>
      </c>
      <c r="H36">
        <f>IF('Раздел 2'!P21&gt;='Раздел 2'!P22,0,1)</f>
        <v>0</v>
      </c>
    </row>
    <row r="37" spans="1:8" x14ac:dyDescent="0.2">
      <c r="A37">
        <f t="shared" si="0"/>
        <v>609542</v>
      </c>
      <c r="B37" s="32">
        <v>2</v>
      </c>
      <c r="C37" s="32">
        <v>2</v>
      </c>
      <c r="D37" s="32">
        <v>2</v>
      </c>
      <c r="E37" s="32" t="s">
        <v>414</v>
      </c>
      <c r="H37">
        <f>IF('Раздел 2'!Q21&gt;='Раздел 2'!Q22,0,1)</f>
        <v>0</v>
      </c>
    </row>
    <row r="38" spans="1:8" x14ac:dyDescent="0.2">
      <c r="A38">
        <f t="shared" si="0"/>
        <v>609542</v>
      </c>
      <c r="B38" s="32">
        <v>2</v>
      </c>
      <c r="C38" s="32">
        <v>3</v>
      </c>
      <c r="D38" s="32">
        <v>3</v>
      </c>
      <c r="E38" s="32" t="s">
        <v>415</v>
      </c>
      <c r="H38">
        <f>IF('Раздел 2'!R21&gt;='Раздел 2'!R22,0,1)</f>
        <v>0</v>
      </c>
    </row>
    <row r="39" spans="1:8" x14ac:dyDescent="0.2">
      <c r="A39">
        <f t="shared" si="0"/>
        <v>609542</v>
      </c>
      <c r="B39" s="32">
        <v>2</v>
      </c>
      <c r="C39" s="32">
        <v>4</v>
      </c>
      <c r="D39" s="32">
        <v>4</v>
      </c>
      <c r="E39" s="32" t="s">
        <v>416</v>
      </c>
      <c r="H39">
        <f>IF('Раздел 2'!S21&gt;='Раздел 2'!S22,0,1)</f>
        <v>0</v>
      </c>
    </row>
    <row r="40" spans="1:8" x14ac:dyDescent="0.2">
      <c r="A40">
        <f t="shared" si="0"/>
        <v>609542</v>
      </c>
      <c r="B40" s="32">
        <v>2</v>
      </c>
      <c r="C40" s="32">
        <v>5</v>
      </c>
      <c r="D40" s="32">
        <v>5</v>
      </c>
      <c r="E40" s="32" t="s">
        <v>417</v>
      </c>
      <c r="H40">
        <f>IF('Раздел 2'!T21&gt;='Раздел 2'!T22,0,1)</f>
        <v>0</v>
      </c>
    </row>
    <row r="41" spans="1:8" x14ac:dyDescent="0.2">
      <c r="A41">
        <f t="shared" si="0"/>
        <v>609542</v>
      </c>
      <c r="B41" s="32">
        <v>2</v>
      </c>
      <c r="C41" s="32">
        <v>6</v>
      </c>
      <c r="D41" s="32">
        <v>6</v>
      </c>
      <c r="E41" s="32" t="s">
        <v>418</v>
      </c>
      <c r="H41">
        <f>IF('Раздел 2'!U21&gt;='Раздел 2'!U22,0,1)</f>
        <v>0</v>
      </c>
    </row>
    <row r="42" spans="1:8" x14ac:dyDescent="0.2">
      <c r="A42">
        <f t="shared" si="0"/>
        <v>609542</v>
      </c>
      <c r="B42" s="32">
        <v>2</v>
      </c>
      <c r="C42" s="32">
        <v>7</v>
      </c>
      <c r="D42" s="32">
        <v>7</v>
      </c>
      <c r="E42" s="32" t="s">
        <v>419</v>
      </c>
      <c r="H42">
        <f>IF('Раздел 2'!V21&gt;='Раздел 2'!V22,0,1)</f>
        <v>0</v>
      </c>
    </row>
    <row r="43" spans="1:8" x14ac:dyDescent="0.2">
      <c r="A43">
        <f t="shared" si="0"/>
        <v>609542</v>
      </c>
      <c r="B43" s="32">
        <v>2</v>
      </c>
      <c r="C43" s="32">
        <v>8</v>
      </c>
      <c r="D43" s="32">
        <v>8</v>
      </c>
      <c r="E43" s="32" t="s">
        <v>420</v>
      </c>
      <c r="H43">
        <f>IF('Раздел 2'!W21&gt;='Раздел 2'!W22,0,1)</f>
        <v>0</v>
      </c>
    </row>
    <row r="44" spans="1:8" x14ac:dyDescent="0.2">
      <c r="A44">
        <f t="shared" si="0"/>
        <v>609542</v>
      </c>
      <c r="B44" s="32">
        <v>2</v>
      </c>
      <c r="C44" s="32">
        <v>9</v>
      </c>
      <c r="D44" s="32">
        <v>9</v>
      </c>
      <c r="E44" s="32" t="s">
        <v>421</v>
      </c>
      <c r="H44">
        <f>IF('Раздел 2'!X21&gt;='Раздел 2'!X22,0,1)</f>
        <v>0</v>
      </c>
    </row>
    <row r="45" spans="1:8" x14ac:dyDescent="0.2">
      <c r="A45">
        <f t="shared" si="0"/>
        <v>609542</v>
      </c>
      <c r="B45" s="32">
        <v>2</v>
      </c>
      <c r="C45" s="32">
        <v>10</v>
      </c>
      <c r="D45" s="32">
        <v>10</v>
      </c>
      <c r="E45" s="32" t="s">
        <v>422</v>
      </c>
      <c r="H45">
        <f>IF('Раздел 2'!Y21&gt;='Раздел 2'!Y22,0,1)</f>
        <v>0</v>
      </c>
    </row>
    <row r="46" spans="1:8" x14ac:dyDescent="0.2">
      <c r="A46">
        <f t="shared" si="0"/>
        <v>609542</v>
      </c>
      <c r="B46" s="32">
        <v>2</v>
      </c>
      <c r="C46" s="32">
        <v>11</v>
      </c>
      <c r="D46" s="32">
        <v>11</v>
      </c>
      <c r="E46" s="32" t="s">
        <v>423</v>
      </c>
      <c r="H46">
        <f>IF('Раздел 2'!Z21&gt;='Раздел 2'!Z22,0,1)</f>
        <v>0</v>
      </c>
    </row>
    <row r="47" spans="1:8" x14ac:dyDescent="0.2">
      <c r="A47">
        <f t="shared" si="0"/>
        <v>609542</v>
      </c>
      <c r="B47" s="32">
        <v>2</v>
      </c>
      <c r="C47" s="32">
        <v>12</v>
      </c>
      <c r="D47" s="32">
        <v>12</v>
      </c>
      <c r="E47" s="32" t="s">
        <v>82</v>
      </c>
      <c r="H47">
        <f>IF('Раздел 2'!AA21&gt;='Раздел 2'!AA22,0,1)</f>
        <v>0</v>
      </c>
    </row>
    <row r="48" spans="1:8" x14ac:dyDescent="0.2">
      <c r="A48">
        <f t="shared" si="0"/>
        <v>609542</v>
      </c>
      <c r="B48" s="32">
        <v>2</v>
      </c>
      <c r="C48" s="32">
        <v>13</v>
      </c>
      <c r="D48" s="32">
        <v>13</v>
      </c>
      <c r="E48" s="32" t="s">
        <v>424</v>
      </c>
      <c r="H48">
        <f>IF('Раздел 2'!P25&gt;='Раздел 2'!P26,0,1)</f>
        <v>0</v>
      </c>
    </row>
    <row r="49" spans="1:8" x14ac:dyDescent="0.2">
      <c r="A49">
        <f t="shared" si="0"/>
        <v>609542</v>
      </c>
      <c r="B49" s="32">
        <v>2</v>
      </c>
      <c r="C49" s="32">
        <v>14</v>
      </c>
      <c r="D49" s="32">
        <v>14</v>
      </c>
      <c r="E49" s="32" t="s">
        <v>425</v>
      </c>
      <c r="H49">
        <f>IF('Раздел 2'!Q25&gt;='Раздел 2'!Q26,0,1)</f>
        <v>0</v>
      </c>
    </row>
    <row r="50" spans="1:8" x14ac:dyDescent="0.2">
      <c r="A50">
        <f t="shared" si="0"/>
        <v>609542</v>
      </c>
      <c r="B50" s="32">
        <v>2</v>
      </c>
      <c r="C50" s="32">
        <v>15</v>
      </c>
      <c r="D50" s="32">
        <v>15</v>
      </c>
      <c r="E50" s="32" t="s">
        <v>426</v>
      </c>
      <c r="H50">
        <f>IF('Раздел 2'!R25&gt;='Раздел 2'!R26,0,1)</f>
        <v>0</v>
      </c>
    </row>
    <row r="51" spans="1:8" x14ac:dyDescent="0.2">
      <c r="A51">
        <f t="shared" si="0"/>
        <v>609542</v>
      </c>
      <c r="B51" s="32">
        <v>2</v>
      </c>
      <c r="C51" s="32">
        <v>16</v>
      </c>
      <c r="D51" s="32">
        <v>16</v>
      </c>
      <c r="E51" s="32" t="s">
        <v>427</v>
      </c>
      <c r="H51">
        <f>IF('Раздел 2'!S25&gt;='Раздел 2'!S26,0,1)</f>
        <v>0</v>
      </c>
    </row>
    <row r="52" spans="1:8" x14ac:dyDescent="0.2">
      <c r="A52">
        <f t="shared" si="0"/>
        <v>609542</v>
      </c>
      <c r="B52" s="32">
        <v>2</v>
      </c>
      <c r="C52" s="32">
        <v>17</v>
      </c>
      <c r="D52" s="32">
        <v>17</v>
      </c>
      <c r="E52" s="32" t="s">
        <v>428</v>
      </c>
      <c r="H52">
        <f>IF('Раздел 2'!T25&gt;='Раздел 2'!T26,0,1)</f>
        <v>0</v>
      </c>
    </row>
    <row r="53" spans="1:8" x14ac:dyDescent="0.2">
      <c r="A53">
        <f t="shared" si="0"/>
        <v>609542</v>
      </c>
      <c r="B53" s="32">
        <v>2</v>
      </c>
      <c r="C53" s="32">
        <v>18</v>
      </c>
      <c r="D53" s="32">
        <v>18</v>
      </c>
      <c r="E53" s="32" t="s">
        <v>429</v>
      </c>
      <c r="H53">
        <f>IF('Раздел 2'!U25&gt;='Раздел 2'!U26,0,1)</f>
        <v>0</v>
      </c>
    </row>
    <row r="54" spans="1:8" x14ac:dyDescent="0.2">
      <c r="A54">
        <f t="shared" si="0"/>
        <v>609542</v>
      </c>
      <c r="B54" s="32">
        <v>2</v>
      </c>
      <c r="C54" s="32">
        <v>19</v>
      </c>
      <c r="D54" s="32">
        <v>19</v>
      </c>
      <c r="E54" s="32" t="s">
        <v>430</v>
      </c>
      <c r="H54">
        <f>IF('Раздел 2'!V25&gt;='Раздел 2'!V26,0,1)</f>
        <v>0</v>
      </c>
    </row>
    <row r="55" spans="1:8" x14ac:dyDescent="0.2">
      <c r="A55">
        <f t="shared" si="0"/>
        <v>609542</v>
      </c>
      <c r="B55" s="32">
        <v>2</v>
      </c>
      <c r="C55" s="32">
        <v>20</v>
      </c>
      <c r="D55" s="32">
        <v>20</v>
      </c>
      <c r="E55" s="32" t="s">
        <v>431</v>
      </c>
      <c r="H55">
        <f>IF('Раздел 2'!W25&gt;='Раздел 2'!W26,0,1)</f>
        <v>0</v>
      </c>
    </row>
    <row r="56" spans="1:8" x14ac:dyDescent="0.2">
      <c r="A56">
        <f t="shared" si="0"/>
        <v>609542</v>
      </c>
      <c r="B56" s="32">
        <v>2</v>
      </c>
      <c r="C56" s="32">
        <v>21</v>
      </c>
      <c r="D56" s="32">
        <v>21</v>
      </c>
      <c r="E56" s="32" t="s">
        <v>432</v>
      </c>
      <c r="H56">
        <f>IF('Раздел 2'!X25&gt;='Раздел 2'!X26,0,1)</f>
        <v>0</v>
      </c>
    </row>
    <row r="57" spans="1:8" x14ac:dyDescent="0.2">
      <c r="A57">
        <f t="shared" ref="A57:A66" si="1">P_3</f>
        <v>609542</v>
      </c>
      <c r="B57" s="32">
        <v>2</v>
      </c>
      <c r="C57" s="32">
        <v>22</v>
      </c>
      <c r="D57" s="32">
        <v>22</v>
      </c>
      <c r="E57" s="32" t="s">
        <v>433</v>
      </c>
      <c r="H57">
        <f>IF('Раздел 2'!Y25&gt;='Раздел 2'!Y26,0,1)</f>
        <v>0</v>
      </c>
    </row>
    <row r="58" spans="1:8" x14ac:dyDescent="0.2">
      <c r="A58">
        <f t="shared" si="1"/>
        <v>609542</v>
      </c>
      <c r="B58" s="32">
        <v>2</v>
      </c>
      <c r="C58" s="32">
        <v>23</v>
      </c>
      <c r="D58" s="32">
        <v>23</v>
      </c>
      <c r="E58" s="32" t="s">
        <v>434</v>
      </c>
      <c r="H58">
        <f>IF('Раздел 2'!Z25&gt;='Раздел 2'!Z26,0,1)</f>
        <v>0</v>
      </c>
    </row>
    <row r="59" spans="1:8" x14ac:dyDescent="0.2">
      <c r="A59">
        <f t="shared" si="1"/>
        <v>609542</v>
      </c>
      <c r="B59" s="32">
        <v>2</v>
      </c>
      <c r="C59" s="32">
        <v>24</v>
      </c>
      <c r="D59" s="32">
        <v>24</v>
      </c>
      <c r="E59" s="32" t="s">
        <v>83</v>
      </c>
      <c r="H59">
        <f>IF('Раздел 2'!AA25&gt;='Раздел 2'!AA26,0,1)</f>
        <v>0</v>
      </c>
    </row>
    <row r="60" spans="1:8" x14ac:dyDescent="0.2">
      <c r="A60">
        <f t="shared" si="1"/>
        <v>609542</v>
      </c>
      <c r="B60" s="32">
        <v>2</v>
      </c>
      <c r="C60" s="32">
        <v>25</v>
      </c>
      <c r="D60" s="32">
        <v>25</v>
      </c>
      <c r="E60" s="32" t="s">
        <v>435</v>
      </c>
      <c r="H60">
        <f>IF('Раздел 2'!P25&gt;='Раздел 2'!P28,0,1)</f>
        <v>0</v>
      </c>
    </row>
    <row r="61" spans="1:8" x14ac:dyDescent="0.2">
      <c r="A61">
        <f t="shared" si="1"/>
        <v>609542</v>
      </c>
      <c r="B61" s="32">
        <v>2</v>
      </c>
      <c r="C61" s="32">
        <v>26</v>
      </c>
      <c r="D61" s="32">
        <v>26</v>
      </c>
      <c r="E61" s="32" t="s">
        <v>436</v>
      </c>
      <c r="H61">
        <f>IF('Раздел 2'!Q25&gt;='Раздел 2'!Q28,0,1)</f>
        <v>0</v>
      </c>
    </row>
    <row r="62" spans="1:8" x14ac:dyDescent="0.2">
      <c r="A62">
        <f t="shared" si="1"/>
        <v>609542</v>
      </c>
      <c r="B62" s="32">
        <v>2</v>
      </c>
      <c r="C62" s="32">
        <v>27</v>
      </c>
      <c r="D62" s="32">
        <v>27</v>
      </c>
      <c r="E62" s="32" t="s">
        <v>437</v>
      </c>
      <c r="H62">
        <f>IF('Раздел 2'!R25&gt;='Раздел 2'!R28,0,1)</f>
        <v>0</v>
      </c>
    </row>
    <row r="63" spans="1:8" x14ac:dyDescent="0.2">
      <c r="A63">
        <f t="shared" si="1"/>
        <v>609542</v>
      </c>
      <c r="B63" s="32">
        <v>2</v>
      </c>
      <c r="C63" s="32">
        <v>28</v>
      </c>
      <c r="D63" s="32">
        <v>28</v>
      </c>
      <c r="E63" s="32" t="s">
        <v>438</v>
      </c>
      <c r="H63">
        <f>IF('Раздел 2'!S25&gt;='Раздел 2'!S28,0,1)</f>
        <v>0</v>
      </c>
    </row>
    <row r="64" spans="1:8" x14ac:dyDescent="0.2">
      <c r="A64">
        <f t="shared" si="1"/>
        <v>609542</v>
      </c>
      <c r="B64" s="32">
        <v>2</v>
      </c>
      <c r="C64" s="32">
        <v>29</v>
      </c>
      <c r="D64" s="32">
        <v>29</v>
      </c>
      <c r="E64" s="32" t="s">
        <v>439</v>
      </c>
      <c r="H64">
        <f>IF('Раздел 2'!T25&gt;='Раздел 2'!T28,0,1)</f>
        <v>0</v>
      </c>
    </row>
    <row r="65" spans="1:8" x14ac:dyDescent="0.2">
      <c r="A65">
        <f t="shared" si="1"/>
        <v>609542</v>
      </c>
      <c r="B65" s="32">
        <v>2</v>
      </c>
      <c r="C65" s="32">
        <v>30</v>
      </c>
      <c r="D65" s="32">
        <v>30</v>
      </c>
      <c r="E65" s="32" t="s">
        <v>440</v>
      </c>
      <c r="H65">
        <f>IF('Раздел 2'!U25&gt;='Раздел 2'!U28,0,1)</f>
        <v>0</v>
      </c>
    </row>
    <row r="66" spans="1:8" x14ac:dyDescent="0.2">
      <c r="A66">
        <f t="shared" si="1"/>
        <v>609542</v>
      </c>
      <c r="B66" s="32">
        <v>2</v>
      </c>
      <c r="C66" s="32">
        <v>31</v>
      </c>
      <c r="D66" s="32">
        <v>31</v>
      </c>
      <c r="E66" s="32" t="s">
        <v>441</v>
      </c>
      <c r="H66">
        <f>IF('Раздел 2'!V25&gt;='Раздел 2'!V28,0,1)</f>
        <v>0</v>
      </c>
    </row>
    <row r="67" spans="1:8" x14ac:dyDescent="0.2">
      <c r="A67">
        <f t="shared" ref="A67:A136" si="2">P_3</f>
        <v>609542</v>
      </c>
      <c r="B67" s="32">
        <v>2</v>
      </c>
      <c r="C67" s="32">
        <v>32</v>
      </c>
      <c r="D67" s="32">
        <v>32</v>
      </c>
      <c r="E67" s="32" t="s">
        <v>442</v>
      </c>
      <c r="H67">
        <f>IF('Раздел 2'!W25&gt;='Раздел 2'!W28,0,1)</f>
        <v>0</v>
      </c>
    </row>
    <row r="68" spans="1:8" x14ac:dyDescent="0.2">
      <c r="A68">
        <f t="shared" si="2"/>
        <v>609542</v>
      </c>
      <c r="B68" s="32">
        <v>2</v>
      </c>
      <c r="C68" s="32">
        <v>33</v>
      </c>
      <c r="D68" s="32">
        <v>33</v>
      </c>
      <c r="E68" s="32" t="s">
        <v>443</v>
      </c>
      <c r="H68">
        <f>IF('Раздел 2'!X25&gt;='Раздел 2'!X28,0,1)</f>
        <v>0</v>
      </c>
    </row>
    <row r="69" spans="1:8" x14ac:dyDescent="0.2">
      <c r="A69">
        <f t="shared" si="2"/>
        <v>609542</v>
      </c>
      <c r="B69" s="32">
        <v>2</v>
      </c>
      <c r="C69" s="32">
        <v>34</v>
      </c>
      <c r="D69" s="32">
        <v>34</v>
      </c>
      <c r="E69" s="32" t="s">
        <v>444</v>
      </c>
      <c r="H69">
        <f>IF('Раздел 2'!Y25&gt;='Раздел 2'!Y28,0,1)</f>
        <v>0</v>
      </c>
    </row>
    <row r="70" spans="1:8" x14ac:dyDescent="0.2">
      <c r="A70">
        <f t="shared" si="2"/>
        <v>609542</v>
      </c>
      <c r="B70" s="32">
        <v>2</v>
      </c>
      <c r="C70" s="32">
        <v>35</v>
      </c>
      <c r="D70" s="32">
        <v>35</v>
      </c>
      <c r="E70" s="32" t="s">
        <v>445</v>
      </c>
      <c r="H70">
        <f>IF('Раздел 2'!Z25&gt;='Раздел 2'!Z28,0,1)</f>
        <v>0</v>
      </c>
    </row>
    <row r="71" spans="1:8" x14ac:dyDescent="0.2">
      <c r="A71">
        <f t="shared" si="2"/>
        <v>609542</v>
      </c>
      <c r="B71" s="32">
        <v>2</v>
      </c>
      <c r="C71" s="32">
        <v>36</v>
      </c>
      <c r="D71" s="32">
        <v>36</v>
      </c>
      <c r="E71" s="32" t="s">
        <v>84</v>
      </c>
      <c r="H71">
        <f>IF('Раздел 2'!AA25&gt;='Раздел 2'!AA28,0,1)</f>
        <v>0</v>
      </c>
    </row>
    <row r="72" spans="1:8" x14ac:dyDescent="0.2">
      <c r="A72">
        <f t="shared" si="2"/>
        <v>609542</v>
      </c>
      <c r="B72" s="32">
        <v>2</v>
      </c>
      <c r="C72" s="32">
        <v>37</v>
      </c>
      <c r="D72" s="32">
        <v>37</v>
      </c>
      <c r="E72" s="32" t="s">
        <v>446</v>
      </c>
      <c r="H72">
        <f>IF('Раздел 2'!P25&gt;='Раздел 2'!P29,0,1)</f>
        <v>0</v>
      </c>
    </row>
    <row r="73" spans="1:8" x14ac:dyDescent="0.2">
      <c r="A73">
        <f t="shared" si="2"/>
        <v>609542</v>
      </c>
      <c r="B73" s="32">
        <v>2</v>
      </c>
      <c r="C73" s="32">
        <v>38</v>
      </c>
      <c r="D73" s="32">
        <v>38</v>
      </c>
      <c r="E73" s="32" t="s">
        <v>447</v>
      </c>
      <c r="H73">
        <f>IF('Раздел 2'!Q25&gt;='Раздел 2'!Q29,0,1)</f>
        <v>0</v>
      </c>
    </row>
    <row r="74" spans="1:8" x14ac:dyDescent="0.2">
      <c r="A74">
        <f t="shared" si="2"/>
        <v>609542</v>
      </c>
      <c r="B74" s="32">
        <v>2</v>
      </c>
      <c r="C74" s="32">
        <v>39</v>
      </c>
      <c r="D74" s="32">
        <v>39</v>
      </c>
      <c r="E74" s="32" t="s">
        <v>450</v>
      </c>
      <c r="H74">
        <f>IF('Раздел 2'!R25&gt;='Раздел 2'!R29,0,1)</f>
        <v>0</v>
      </c>
    </row>
    <row r="75" spans="1:8" x14ac:dyDescent="0.2">
      <c r="A75">
        <f t="shared" si="2"/>
        <v>609542</v>
      </c>
      <c r="B75" s="32">
        <v>2</v>
      </c>
      <c r="C75" s="32">
        <v>40</v>
      </c>
      <c r="D75" s="32">
        <v>40</v>
      </c>
      <c r="E75" s="32" t="s">
        <v>451</v>
      </c>
      <c r="H75">
        <f>IF('Раздел 2'!S25&gt;='Раздел 2'!S29,0,1)</f>
        <v>0</v>
      </c>
    </row>
    <row r="76" spans="1:8" x14ac:dyDescent="0.2">
      <c r="A76">
        <f t="shared" si="2"/>
        <v>609542</v>
      </c>
      <c r="B76" s="32">
        <v>2</v>
      </c>
      <c r="C76" s="32">
        <v>41</v>
      </c>
      <c r="D76" s="32">
        <v>41</v>
      </c>
      <c r="E76" s="32" t="s">
        <v>452</v>
      </c>
      <c r="H76">
        <f>IF('Раздел 2'!T25&gt;='Раздел 2'!T29,0,1)</f>
        <v>0</v>
      </c>
    </row>
    <row r="77" spans="1:8" x14ac:dyDescent="0.2">
      <c r="A77">
        <f t="shared" si="2"/>
        <v>609542</v>
      </c>
      <c r="B77" s="32">
        <v>2</v>
      </c>
      <c r="C77" s="32">
        <v>42</v>
      </c>
      <c r="D77" s="32">
        <v>42</v>
      </c>
      <c r="E77" s="32" t="s">
        <v>453</v>
      </c>
      <c r="H77">
        <f>IF('Раздел 2'!U25&gt;='Раздел 2'!U29,0,1)</f>
        <v>0</v>
      </c>
    </row>
    <row r="78" spans="1:8" x14ac:dyDescent="0.2">
      <c r="A78">
        <f t="shared" si="2"/>
        <v>609542</v>
      </c>
      <c r="B78" s="32">
        <v>2</v>
      </c>
      <c r="C78" s="32">
        <v>43</v>
      </c>
      <c r="D78" s="32">
        <v>43</v>
      </c>
      <c r="E78" s="32" t="s">
        <v>454</v>
      </c>
      <c r="H78">
        <f>IF('Раздел 2'!V25&gt;='Раздел 2'!V29,0,1)</f>
        <v>0</v>
      </c>
    </row>
    <row r="79" spans="1:8" x14ac:dyDescent="0.2">
      <c r="A79">
        <f t="shared" si="2"/>
        <v>609542</v>
      </c>
      <c r="B79" s="32">
        <v>2</v>
      </c>
      <c r="C79" s="32">
        <v>44</v>
      </c>
      <c r="D79" s="32">
        <v>44</v>
      </c>
      <c r="E79" s="32" t="s">
        <v>455</v>
      </c>
      <c r="H79">
        <f>IF('Раздел 2'!W25&gt;='Раздел 2'!W29,0,1)</f>
        <v>0</v>
      </c>
    </row>
    <row r="80" spans="1:8" x14ac:dyDescent="0.2">
      <c r="A80">
        <f t="shared" si="2"/>
        <v>609542</v>
      </c>
      <c r="B80" s="32">
        <v>2</v>
      </c>
      <c r="C80" s="32">
        <v>45</v>
      </c>
      <c r="D80" s="32">
        <v>45</v>
      </c>
      <c r="E80" s="32" t="s">
        <v>456</v>
      </c>
      <c r="H80">
        <f>IF('Раздел 2'!X25&gt;='Раздел 2'!X29,0,1)</f>
        <v>0</v>
      </c>
    </row>
    <row r="81" spans="1:8" x14ac:dyDescent="0.2">
      <c r="A81">
        <f t="shared" si="2"/>
        <v>609542</v>
      </c>
      <c r="B81" s="32">
        <v>2</v>
      </c>
      <c r="C81" s="32">
        <v>46</v>
      </c>
      <c r="D81" s="32">
        <v>46</v>
      </c>
      <c r="E81" s="32" t="s">
        <v>457</v>
      </c>
      <c r="H81">
        <f>IF('Раздел 2'!Y25&gt;='Раздел 2'!Y29,0,1)</f>
        <v>0</v>
      </c>
    </row>
    <row r="82" spans="1:8" x14ac:dyDescent="0.2">
      <c r="A82">
        <f t="shared" si="2"/>
        <v>609542</v>
      </c>
      <c r="B82" s="32">
        <v>2</v>
      </c>
      <c r="C82" s="32">
        <v>47</v>
      </c>
      <c r="D82" s="32">
        <v>47</v>
      </c>
      <c r="E82" s="32" t="s">
        <v>458</v>
      </c>
      <c r="H82">
        <f>IF('Раздел 2'!Z25&gt;='Раздел 2'!Z29,0,1)</f>
        <v>0</v>
      </c>
    </row>
    <row r="83" spans="1:8" x14ac:dyDescent="0.2">
      <c r="A83">
        <f t="shared" si="2"/>
        <v>609542</v>
      </c>
      <c r="B83" s="32">
        <v>2</v>
      </c>
      <c r="C83" s="32">
        <v>48</v>
      </c>
      <c r="D83" s="32">
        <v>48</v>
      </c>
      <c r="E83" s="32" t="s">
        <v>1254</v>
      </c>
      <c r="H83">
        <f>IF('Раздел 2'!AA25&gt;='Раздел 2'!AA29,0,1)</f>
        <v>0</v>
      </c>
    </row>
    <row r="84" spans="1:8" x14ac:dyDescent="0.2">
      <c r="A84">
        <f t="shared" si="2"/>
        <v>609542</v>
      </c>
      <c r="B84" s="32">
        <v>2</v>
      </c>
      <c r="C84" s="32">
        <v>49</v>
      </c>
      <c r="D84" s="32">
        <v>49</v>
      </c>
      <c r="E84" s="32" t="s">
        <v>459</v>
      </c>
      <c r="H84">
        <f>IF('Раздел 2'!P30&gt;='Раздел 2'!P31,0,1)</f>
        <v>0</v>
      </c>
    </row>
    <row r="85" spans="1:8" x14ac:dyDescent="0.2">
      <c r="A85">
        <f t="shared" si="2"/>
        <v>609542</v>
      </c>
      <c r="B85" s="32">
        <v>2</v>
      </c>
      <c r="C85" s="32">
        <v>50</v>
      </c>
      <c r="D85" s="32">
        <v>50</v>
      </c>
      <c r="E85" s="32" t="s">
        <v>460</v>
      </c>
      <c r="H85">
        <f>IF('Раздел 2'!Q30&gt;='Раздел 2'!Q31,0,1)</f>
        <v>0</v>
      </c>
    </row>
    <row r="86" spans="1:8" x14ac:dyDescent="0.2">
      <c r="A86">
        <f t="shared" si="2"/>
        <v>609542</v>
      </c>
      <c r="B86" s="32">
        <v>2</v>
      </c>
      <c r="C86" s="32">
        <v>51</v>
      </c>
      <c r="D86" s="32">
        <v>51</v>
      </c>
      <c r="E86" s="32" t="s">
        <v>461</v>
      </c>
      <c r="H86">
        <f>IF('Раздел 2'!R30&gt;='Раздел 2'!R31,0,1)</f>
        <v>0</v>
      </c>
    </row>
    <row r="87" spans="1:8" x14ac:dyDescent="0.2">
      <c r="A87">
        <f t="shared" si="2"/>
        <v>609542</v>
      </c>
      <c r="B87" s="32">
        <v>2</v>
      </c>
      <c r="C87" s="32">
        <v>52</v>
      </c>
      <c r="D87" s="32">
        <v>52</v>
      </c>
      <c r="E87" s="32" t="s">
        <v>462</v>
      </c>
      <c r="H87">
        <f>IF('Раздел 2'!S30&gt;='Раздел 2'!S31,0,1)</f>
        <v>0</v>
      </c>
    </row>
    <row r="88" spans="1:8" x14ac:dyDescent="0.2">
      <c r="A88">
        <f t="shared" si="2"/>
        <v>609542</v>
      </c>
      <c r="B88" s="32">
        <v>2</v>
      </c>
      <c r="C88" s="32">
        <v>53</v>
      </c>
      <c r="D88" s="32">
        <v>53</v>
      </c>
      <c r="E88" s="32" t="s">
        <v>463</v>
      </c>
      <c r="H88">
        <f>IF('Раздел 2'!T30&gt;='Раздел 2'!T31,0,1)</f>
        <v>0</v>
      </c>
    </row>
    <row r="89" spans="1:8" x14ac:dyDescent="0.2">
      <c r="A89">
        <f t="shared" si="2"/>
        <v>609542</v>
      </c>
      <c r="B89" s="32">
        <v>2</v>
      </c>
      <c r="C89" s="32">
        <v>54</v>
      </c>
      <c r="D89" s="32">
        <v>54</v>
      </c>
      <c r="E89" s="32" t="s">
        <v>464</v>
      </c>
      <c r="H89">
        <f>IF('Раздел 2'!U30&gt;='Раздел 2'!U31,0,1)</f>
        <v>0</v>
      </c>
    </row>
    <row r="90" spans="1:8" x14ac:dyDescent="0.2">
      <c r="A90">
        <f t="shared" si="2"/>
        <v>609542</v>
      </c>
      <c r="B90" s="32">
        <v>2</v>
      </c>
      <c r="C90" s="32">
        <v>55</v>
      </c>
      <c r="D90" s="32">
        <v>55</v>
      </c>
      <c r="E90" s="32" t="s">
        <v>465</v>
      </c>
      <c r="H90">
        <f>IF('Раздел 2'!V30&gt;='Раздел 2'!V31,0,1)</f>
        <v>0</v>
      </c>
    </row>
    <row r="91" spans="1:8" x14ac:dyDescent="0.2">
      <c r="A91">
        <f t="shared" si="2"/>
        <v>609542</v>
      </c>
      <c r="B91" s="32">
        <v>2</v>
      </c>
      <c r="C91" s="32">
        <v>56</v>
      </c>
      <c r="D91" s="32">
        <v>56</v>
      </c>
      <c r="E91" s="32" t="s">
        <v>466</v>
      </c>
      <c r="H91">
        <f>IF('Раздел 2'!W30&gt;='Раздел 2'!W31,0,1)</f>
        <v>0</v>
      </c>
    </row>
    <row r="92" spans="1:8" x14ac:dyDescent="0.2">
      <c r="A92">
        <f t="shared" si="2"/>
        <v>609542</v>
      </c>
      <c r="B92" s="32">
        <v>2</v>
      </c>
      <c r="C92" s="32">
        <v>57</v>
      </c>
      <c r="D92" s="32">
        <v>57</v>
      </c>
      <c r="E92" s="32" t="s">
        <v>467</v>
      </c>
      <c r="H92">
        <f>IF('Раздел 2'!X30&gt;='Раздел 2'!X31,0,1)</f>
        <v>0</v>
      </c>
    </row>
    <row r="93" spans="1:8" x14ac:dyDescent="0.2">
      <c r="A93">
        <f t="shared" si="2"/>
        <v>609542</v>
      </c>
      <c r="B93" s="32">
        <v>2</v>
      </c>
      <c r="C93" s="32">
        <v>58</v>
      </c>
      <c r="D93" s="32">
        <v>58</v>
      </c>
      <c r="E93" s="32" t="s">
        <v>468</v>
      </c>
      <c r="H93">
        <f>IF('Раздел 2'!Y30&gt;='Раздел 2'!Y31,0,1)</f>
        <v>0</v>
      </c>
    </row>
    <row r="94" spans="1:8" x14ac:dyDescent="0.2">
      <c r="A94">
        <f t="shared" si="2"/>
        <v>609542</v>
      </c>
      <c r="B94" s="32">
        <v>2</v>
      </c>
      <c r="C94" s="32">
        <v>59</v>
      </c>
      <c r="D94" s="32">
        <v>59</v>
      </c>
      <c r="E94" s="32" t="s">
        <v>469</v>
      </c>
      <c r="H94">
        <f>IF('Раздел 2'!Z30&gt;='Раздел 2'!Z31,0,1)</f>
        <v>0</v>
      </c>
    </row>
    <row r="95" spans="1:8" x14ac:dyDescent="0.2">
      <c r="A95">
        <f t="shared" si="2"/>
        <v>609542</v>
      </c>
      <c r="B95" s="32">
        <v>2</v>
      </c>
      <c r="C95" s="32">
        <v>60</v>
      </c>
      <c r="D95" s="32">
        <v>60</v>
      </c>
      <c r="E95" s="32" t="s">
        <v>1255</v>
      </c>
      <c r="H95">
        <f>IF('Раздел 2'!AA30&gt;='Раздел 2'!AA31,0,1)</f>
        <v>0</v>
      </c>
    </row>
    <row r="96" spans="1:8" x14ac:dyDescent="0.2">
      <c r="A96">
        <f t="shared" si="2"/>
        <v>609542</v>
      </c>
      <c r="B96" s="32">
        <v>2</v>
      </c>
      <c r="C96" s="32">
        <v>61</v>
      </c>
      <c r="D96" s="32">
        <v>61</v>
      </c>
      <c r="E96" s="32" t="s">
        <v>470</v>
      </c>
      <c r="H96">
        <f>IF('Раздел 2'!P30&gt;='Раздел 2'!P32,0,1)</f>
        <v>0</v>
      </c>
    </row>
    <row r="97" spans="1:8" x14ac:dyDescent="0.2">
      <c r="A97">
        <f t="shared" si="2"/>
        <v>609542</v>
      </c>
      <c r="B97" s="32">
        <v>2</v>
      </c>
      <c r="C97" s="32">
        <v>62</v>
      </c>
      <c r="D97" s="32">
        <v>62</v>
      </c>
      <c r="E97" s="32" t="s">
        <v>471</v>
      </c>
      <c r="H97">
        <f>IF('Раздел 2'!Q30&gt;='Раздел 2'!Q32,0,1)</f>
        <v>0</v>
      </c>
    </row>
    <row r="98" spans="1:8" x14ac:dyDescent="0.2">
      <c r="A98">
        <f t="shared" si="2"/>
        <v>609542</v>
      </c>
      <c r="B98" s="32">
        <v>2</v>
      </c>
      <c r="C98" s="32">
        <v>63</v>
      </c>
      <c r="D98" s="32">
        <v>63</v>
      </c>
      <c r="E98" s="32" t="s">
        <v>472</v>
      </c>
      <c r="H98">
        <f>IF('Раздел 2'!R30&gt;='Раздел 2'!R32,0,1)</f>
        <v>0</v>
      </c>
    </row>
    <row r="99" spans="1:8" x14ac:dyDescent="0.2">
      <c r="A99">
        <f t="shared" si="2"/>
        <v>609542</v>
      </c>
      <c r="B99" s="32">
        <v>2</v>
      </c>
      <c r="C99" s="32">
        <v>64</v>
      </c>
      <c r="D99" s="32">
        <v>64</v>
      </c>
      <c r="E99" s="32" t="s">
        <v>473</v>
      </c>
      <c r="H99">
        <f>IF('Раздел 2'!S30&gt;='Раздел 2'!S32,0,1)</f>
        <v>0</v>
      </c>
    </row>
    <row r="100" spans="1:8" x14ac:dyDescent="0.2">
      <c r="A100">
        <f t="shared" si="2"/>
        <v>609542</v>
      </c>
      <c r="B100" s="32">
        <v>2</v>
      </c>
      <c r="C100" s="32">
        <v>65</v>
      </c>
      <c r="D100" s="32">
        <v>65</v>
      </c>
      <c r="E100" s="32" t="s">
        <v>474</v>
      </c>
      <c r="H100">
        <f>IF('Раздел 2'!T30&gt;='Раздел 2'!T32,0,1)</f>
        <v>0</v>
      </c>
    </row>
    <row r="101" spans="1:8" x14ac:dyDescent="0.2">
      <c r="A101">
        <f t="shared" si="2"/>
        <v>609542</v>
      </c>
      <c r="B101" s="32">
        <v>2</v>
      </c>
      <c r="C101" s="32">
        <v>66</v>
      </c>
      <c r="D101" s="32">
        <v>66</v>
      </c>
      <c r="E101" s="32" t="s">
        <v>475</v>
      </c>
      <c r="H101">
        <f>IF('Раздел 2'!U30&gt;='Раздел 2'!U32,0,1)</f>
        <v>0</v>
      </c>
    </row>
    <row r="102" spans="1:8" x14ac:dyDescent="0.2">
      <c r="A102">
        <f t="shared" si="2"/>
        <v>609542</v>
      </c>
      <c r="B102" s="32">
        <v>2</v>
      </c>
      <c r="C102" s="32">
        <v>67</v>
      </c>
      <c r="D102" s="32">
        <v>67</v>
      </c>
      <c r="E102" s="32" t="s">
        <v>476</v>
      </c>
      <c r="H102">
        <f>IF('Раздел 2'!V30&gt;='Раздел 2'!V32,0,1)</f>
        <v>0</v>
      </c>
    </row>
    <row r="103" spans="1:8" x14ac:dyDescent="0.2">
      <c r="A103">
        <f t="shared" si="2"/>
        <v>609542</v>
      </c>
      <c r="B103" s="32">
        <v>2</v>
      </c>
      <c r="C103" s="32">
        <v>68</v>
      </c>
      <c r="D103" s="32">
        <v>68</v>
      </c>
      <c r="E103" s="32" t="s">
        <v>477</v>
      </c>
      <c r="H103">
        <f>IF('Раздел 2'!W30&gt;='Раздел 2'!W32,0,1)</f>
        <v>0</v>
      </c>
    </row>
    <row r="104" spans="1:8" x14ac:dyDescent="0.2">
      <c r="A104">
        <f t="shared" si="2"/>
        <v>609542</v>
      </c>
      <c r="B104" s="32">
        <v>2</v>
      </c>
      <c r="C104" s="32">
        <v>69</v>
      </c>
      <c r="D104" s="32">
        <v>69</v>
      </c>
      <c r="E104" s="32" t="s">
        <v>478</v>
      </c>
      <c r="H104">
        <f>IF('Раздел 2'!X30&gt;='Раздел 2'!X32,0,1)</f>
        <v>0</v>
      </c>
    </row>
    <row r="105" spans="1:8" x14ac:dyDescent="0.2">
      <c r="A105">
        <f t="shared" si="2"/>
        <v>609542</v>
      </c>
      <c r="B105" s="32">
        <v>2</v>
      </c>
      <c r="C105" s="32">
        <v>70</v>
      </c>
      <c r="D105" s="32">
        <v>70</v>
      </c>
      <c r="E105" s="32" t="s">
        <v>479</v>
      </c>
      <c r="H105">
        <f>IF('Раздел 2'!Y30&gt;='Раздел 2'!Y32,0,1)</f>
        <v>0</v>
      </c>
    </row>
    <row r="106" spans="1:8" x14ac:dyDescent="0.2">
      <c r="A106">
        <f t="shared" si="2"/>
        <v>609542</v>
      </c>
      <c r="B106" s="32">
        <v>2</v>
      </c>
      <c r="C106" s="32">
        <v>71</v>
      </c>
      <c r="D106" s="32">
        <v>71</v>
      </c>
      <c r="E106" s="32" t="s">
        <v>480</v>
      </c>
      <c r="H106">
        <f>IF('Раздел 2'!Z30&gt;='Раздел 2'!Z32,0,1)</f>
        <v>0</v>
      </c>
    </row>
    <row r="107" spans="1:8" x14ac:dyDescent="0.2">
      <c r="A107">
        <f t="shared" si="2"/>
        <v>609542</v>
      </c>
      <c r="B107" s="32">
        <v>2</v>
      </c>
      <c r="C107" s="32">
        <v>72</v>
      </c>
      <c r="D107" s="32">
        <v>72</v>
      </c>
      <c r="E107" s="32" t="s">
        <v>1256</v>
      </c>
      <c r="H107">
        <f>IF('Раздел 2'!AA30&gt;='Раздел 2'!AA32,0,1)</f>
        <v>0</v>
      </c>
    </row>
    <row r="108" spans="1:8" x14ac:dyDescent="0.2">
      <c r="A108">
        <f t="shared" si="2"/>
        <v>609542</v>
      </c>
      <c r="B108" s="32">
        <v>2</v>
      </c>
      <c r="C108" s="32">
        <v>73</v>
      </c>
      <c r="D108" s="32">
        <v>73</v>
      </c>
      <c r="E108" s="32" t="s">
        <v>481</v>
      </c>
      <c r="H108">
        <f>IF('Раздел 2'!P30&gt;='Раздел 2'!P33,0,1)</f>
        <v>0</v>
      </c>
    </row>
    <row r="109" spans="1:8" x14ac:dyDescent="0.2">
      <c r="A109">
        <f t="shared" si="2"/>
        <v>609542</v>
      </c>
      <c r="B109" s="32">
        <v>2</v>
      </c>
      <c r="C109" s="32">
        <v>74</v>
      </c>
      <c r="D109" s="32">
        <v>74</v>
      </c>
      <c r="E109" s="32" t="s">
        <v>482</v>
      </c>
      <c r="H109">
        <f>IF('Раздел 2'!Q30&gt;='Раздел 2'!Q33,0,1)</f>
        <v>0</v>
      </c>
    </row>
    <row r="110" spans="1:8" x14ac:dyDescent="0.2">
      <c r="A110">
        <f t="shared" si="2"/>
        <v>609542</v>
      </c>
      <c r="B110" s="32">
        <v>2</v>
      </c>
      <c r="C110" s="32">
        <v>75</v>
      </c>
      <c r="D110" s="32">
        <v>75</v>
      </c>
      <c r="E110" s="32" t="s">
        <v>483</v>
      </c>
      <c r="H110">
        <f>IF('Раздел 2'!R30&gt;='Раздел 2'!R33,0,1)</f>
        <v>0</v>
      </c>
    </row>
    <row r="111" spans="1:8" x14ac:dyDescent="0.2">
      <c r="A111">
        <f t="shared" si="2"/>
        <v>609542</v>
      </c>
      <c r="B111" s="32">
        <v>2</v>
      </c>
      <c r="C111" s="32">
        <v>76</v>
      </c>
      <c r="D111" s="32">
        <v>76</v>
      </c>
      <c r="E111" s="32" t="s">
        <v>484</v>
      </c>
      <c r="H111">
        <f>IF('Раздел 2'!S30&gt;='Раздел 2'!S33,0,1)</f>
        <v>0</v>
      </c>
    </row>
    <row r="112" spans="1:8" x14ac:dyDescent="0.2">
      <c r="A112">
        <f t="shared" si="2"/>
        <v>609542</v>
      </c>
      <c r="B112" s="32">
        <v>2</v>
      </c>
      <c r="C112" s="32">
        <v>77</v>
      </c>
      <c r="D112" s="32">
        <v>77</v>
      </c>
      <c r="E112" s="32" t="s">
        <v>485</v>
      </c>
      <c r="H112">
        <f>IF('Раздел 2'!T30&gt;='Раздел 2'!T33,0,1)</f>
        <v>0</v>
      </c>
    </row>
    <row r="113" spans="1:8" x14ac:dyDescent="0.2">
      <c r="A113">
        <f t="shared" si="2"/>
        <v>609542</v>
      </c>
      <c r="B113" s="32">
        <v>2</v>
      </c>
      <c r="C113" s="32">
        <v>78</v>
      </c>
      <c r="D113" s="32">
        <v>78</v>
      </c>
      <c r="E113" s="32" t="s">
        <v>486</v>
      </c>
      <c r="H113">
        <f>IF('Раздел 2'!U30&gt;='Раздел 2'!U33,0,1)</f>
        <v>0</v>
      </c>
    </row>
    <row r="114" spans="1:8" x14ac:dyDescent="0.2">
      <c r="A114">
        <f t="shared" si="2"/>
        <v>609542</v>
      </c>
      <c r="B114" s="32">
        <v>2</v>
      </c>
      <c r="C114" s="32">
        <v>79</v>
      </c>
      <c r="D114" s="32">
        <v>79</v>
      </c>
      <c r="E114" s="32" t="s">
        <v>487</v>
      </c>
      <c r="H114">
        <f>IF('Раздел 2'!V30&gt;='Раздел 2'!V33,0,1)</f>
        <v>0</v>
      </c>
    </row>
    <row r="115" spans="1:8" x14ac:dyDescent="0.2">
      <c r="A115">
        <f t="shared" si="2"/>
        <v>609542</v>
      </c>
      <c r="B115" s="32">
        <v>2</v>
      </c>
      <c r="C115" s="32">
        <v>80</v>
      </c>
      <c r="D115" s="32">
        <v>80</v>
      </c>
      <c r="E115" s="32" t="s">
        <v>488</v>
      </c>
      <c r="H115">
        <f>IF('Раздел 2'!W30&gt;='Раздел 2'!W33,0,1)</f>
        <v>0</v>
      </c>
    </row>
    <row r="116" spans="1:8" x14ac:dyDescent="0.2">
      <c r="A116">
        <f t="shared" si="2"/>
        <v>609542</v>
      </c>
      <c r="B116" s="32">
        <v>2</v>
      </c>
      <c r="C116" s="32">
        <v>81</v>
      </c>
      <c r="D116" s="32">
        <v>81</v>
      </c>
      <c r="E116" s="32" t="s">
        <v>489</v>
      </c>
      <c r="H116">
        <f>IF('Раздел 2'!X30&gt;='Раздел 2'!X33,0,1)</f>
        <v>0</v>
      </c>
    </row>
    <row r="117" spans="1:8" x14ac:dyDescent="0.2">
      <c r="A117">
        <f t="shared" si="2"/>
        <v>609542</v>
      </c>
      <c r="B117" s="32">
        <v>2</v>
      </c>
      <c r="C117" s="32">
        <v>82</v>
      </c>
      <c r="D117" s="32">
        <v>82</v>
      </c>
      <c r="E117" s="32" t="s">
        <v>490</v>
      </c>
      <c r="H117">
        <f>IF('Раздел 2'!Y30&gt;='Раздел 2'!Y33,0,1)</f>
        <v>0</v>
      </c>
    </row>
    <row r="118" spans="1:8" x14ac:dyDescent="0.2">
      <c r="A118">
        <f t="shared" si="2"/>
        <v>609542</v>
      </c>
      <c r="B118" s="32">
        <v>2</v>
      </c>
      <c r="C118" s="32">
        <v>83</v>
      </c>
      <c r="D118" s="32">
        <v>83</v>
      </c>
      <c r="E118" s="32" t="s">
        <v>491</v>
      </c>
      <c r="H118">
        <f>IF('Раздел 2'!Z30&gt;='Раздел 2'!Z33,0,1)</f>
        <v>0</v>
      </c>
    </row>
    <row r="119" spans="1:8" x14ac:dyDescent="0.2">
      <c r="A119">
        <f t="shared" si="2"/>
        <v>609542</v>
      </c>
      <c r="B119" s="32">
        <v>2</v>
      </c>
      <c r="C119" s="32">
        <v>84</v>
      </c>
      <c r="D119" s="32">
        <v>84</v>
      </c>
      <c r="E119" s="32" t="s">
        <v>1257</v>
      </c>
      <c r="H119">
        <f>IF('Раздел 2'!AA30&gt;='Раздел 2'!AA33,0,1)</f>
        <v>0</v>
      </c>
    </row>
    <row r="120" spans="1:8" x14ac:dyDescent="0.2">
      <c r="A120">
        <f t="shared" si="2"/>
        <v>609542</v>
      </c>
      <c r="B120" s="32">
        <v>2</v>
      </c>
      <c r="C120" s="32">
        <v>85</v>
      </c>
      <c r="D120" s="32">
        <v>85</v>
      </c>
      <c r="E120" s="32" t="s">
        <v>492</v>
      </c>
      <c r="H120">
        <f>IF('Раздел 2'!P30&gt;='Раздел 2'!P34,0,1)</f>
        <v>0</v>
      </c>
    </row>
    <row r="121" spans="1:8" x14ac:dyDescent="0.2">
      <c r="A121">
        <f t="shared" si="2"/>
        <v>609542</v>
      </c>
      <c r="B121" s="32">
        <v>2</v>
      </c>
      <c r="C121" s="32">
        <v>86</v>
      </c>
      <c r="D121" s="32">
        <v>86</v>
      </c>
      <c r="E121" s="32" t="s">
        <v>493</v>
      </c>
      <c r="H121">
        <f>IF('Раздел 2'!Q30&gt;='Раздел 2'!Q34,0,1)</f>
        <v>0</v>
      </c>
    </row>
    <row r="122" spans="1:8" x14ac:dyDescent="0.2">
      <c r="A122">
        <f t="shared" si="2"/>
        <v>609542</v>
      </c>
      <c r="B122" s="32">
        <v>2</v>
      </c>
      <c r="C122" s="32">
        <v>87</v>
      </c>
      <c r="D122" s="32">
        <v>87</v>
      </c>
      <c r="E122" s="32" t="s">
        <v>494</v>
      </c>
      <c r="H122">
        <f>IF('Раздел 2'!R30&gt;='Раздел 2'!R34,0,1)</f>
        <v>0</v>
      </c>
    </row>
    <row r="123" spans="1:8" x14ac:dyDescent="0.2">
      <c r="A123">
        <f t="shared" si="2"/>
        <v>609542</v>
      </c>
      <c r="B123" s="32">
        <v>2</v>
      </c>
      <c r="C123" s="32">
        <v>88</v>
      </c>
      <c r="D123" s="32">
        <v>88</v>
      </c>
      <c r="E123" s="32" t="s">
        <v>495</v>
      </c>
      <c r="H123">
        <f>IF('Раздел 2'!S30&gt;='Раздел 2'!S34,0,1)</f>
        <v>0</v>
      </c>
    </row>
    <row r="124" spans="1:8" x14ac:dyDescent="0.2">
      <c r="A124">
        <f t="shared" si="2"/>
        <v>609542</v>
      </c>
      <c r="B124" s="32">
        <v>2</v>
      </c>
      <c r="C124" s="32">
        <v>89</v>
      </c>
      <c r="D124" s="32">
        <v>89</v>
      </c>
      <c r="E124" s="32" t="s">
        <v>496</v>
      </c>
      <c r="H124">
        <f>IF('Раздел 2'!T30&gt;='Раздел 2'!T34,0,1)</f>
        <v>0</v>
      </c>
    </row>
    <row r="125" spans="1:8" x14ac:dyDescent="0.2">
      <c r="A125">
        <f t="shared" si="2"/>
        <v>609542</v>
      </c>
      <c r="B125" s="32">
        <v>2</v>
      </c>
      <c r="C125" s="32">
        <v>90</v>
      </c>
      <c r="D125" s="32">
        <v>90</v>
      </c>
      <c r="E125" s="32" t="s">
        <v>497</v>
      </c>
      <c r="H125">
        <f>IF('Раздел 2'!U30&gt;='Раздел 2'!U34,0,1)</f>
        <v>0</v>
      </c>
    </row>
    <row r="126" spans="1:8" x14ac:dyDescent="0.2">
      <c r="A126">
        <f t="shared" si="2"/>
        <v>609542</v>
      </c>
      <c r="B126" s="32">
        <v>2</v>
      </c>
      <c r="C126" s="32">
        <v>91</v>
      </c>
      <c r="D126" s="32">
        <v>91</v>
      </c>
      <c r="E126" s="32" t="s">
        <v>498</v>
      </c>
      <c r="H126">
        <f>IF('Раздел 2'!V30&gt;='Раздел 2'!V34,0,1)</f>
        <v>0</v>
      </c>
    </row>
    <row r="127" spans="1:8" x14ac:dyDescent="0.2">
      <c r="A127">
        <f t="shared" si="2"/>
        <v>609542</v>
      </c>
      <c r="B127" s="32">
        <v>2</v>
      </c>
      <c r="C127" s="32">
        <v>92</v>
      </c>
      <c r="D127" s="32">
        <v>92</v>
      </c>
      <c r="E127" s="32" t="s">
        <v>499</v>
      </c>
      <c r="H127">
        <f>IF('Раздел 2'!W30&gt;='Раздел 2'!W34,0,1)</f>
        <v>0</v>
      </c>
    </row>
    <row r="128" spans="1:8" x14ac:dyDescent="0.2">
      <c r="A128">
        <f t="shared" si="2"/>
        <v>609542</v>
      </c>
      <c r="B128" s="32">
        <v>2</v>
      </c>
      <c r="C128" s="32">
        <v>93</v>
      </c>
      <c r="D128" s="32">
        <v>93</v>
      </c>
      <c r="E128" s="32" t="s">
        <v>500</v>
      </c>
      <c r="H128">
        <f>IF('Раздел 2'!X30&gt;='Раздел 2'!X34,0,1)</f>
        <v>0</v>
      </c>
    </row>
    <row r="129" spans="1:8" x14ac:dyDescent="0.2">
      <c r="A129">
        <f t="shared" si="2"/>
        <v>609542</v>
      </c>
      <c r="B129" s="32">
        <v>2</v>
      </c>
      <c r="C129" s="32">
        <v>94</v>
      </c>
      <c r="D129" s="32">
        <v>94</v>
      </c>
      <c r="E129" s="32" t="s">
        <v>501</v>
      </c>
      <c r="H129">
        <f>IF('Раздел 2'!Y30&gt;='Раздел 2'!Y34,0,1)</f>
        <v>0</v>
      </c>
    </row>
    <row r="130" spans="1:8" x14ac:dyDescent="0.2">
      <c r="A130">
        <f t="shared" si="2"/>
        <v>609542</v>
      </c>
      <c r="B130" s="32">
        <v>2</v>
      </c>
      <c r="C130" s="32">
        <v>95</v>
      </c>
      <c r="D130" s="32">
        <v>95</v>
      </c>
      <c r="E130" s="32" t="s">
        <v>502</v>
      </c>
      <c r="H130">
        <f>IF('Раздел 2'!Z30&gt;='Раздел 2'!Z34,0,1)</f>
        <v>0</v>
      </c>
    </row>
    <row r="131" spans="1:8" x14ac:dyDescent="0.2">
      <c r="A131">
        <f t="shared" si="2"/>
        <v>609542</v>
      </c>
      <c r="B131" s="32">
        <v>2</v>
      </c>
      <c r="C131" s="32">
        <v>96</v>
      </c>
      <c r="D131" s="32">
        <v>96</v>
      </c>
      <c r="E131" s="32" t="s">
        <v>1258</v>
      </c>
      <c r="H131">
        <f>IF('Раздел 2'!AA30&gt;='Раздел 2'!AA34,0,1)</f>
        <v>0</v>
      </c>
    </row>
    <row r="132" spans="1:8" x14ac:dyDescent="0.2">
      <c r="A132">
        <f t="shared" si="2"/>
        <v>609542</v>
      </c>
      <c r="B132" s="32">
        <v>2</v>
      </c>
      <c r="C132" s="32">
        <v>97</v>
      </c>
      <c r="D132" s="32">
        <v>97</v>
      </c>
      <c r="E132" s="32" t="s">
        <v>503</v>
      </c>
      <c r="H132">
        <f>IF('Раздел 2'!P30&gt;='Раздел 2'!P35,0,1)</f>
        <v>0</v>
      </c>
    </row>
    <row r="133" spans="1:8" x14ac:dyDescent="0.2">
      <c r="A133">
        <f t="shared" si="2"/>
        <v>609542</v>
      </c>
      <c r="B133" s="32">
        <v>2</v>
      </c>
      <c r="C133" s="32">
        <v>98</v>
      </c>
      <c r="D133" s="32">
        <v>98</v>
      </c>
      <c r="E133" s="32" t="s">
        <v>504</v>
      </c>
      <c r="H133">
        <f>IF('Раздел 2'!Q30&gt;='Раздел 2'!Q35,0,1)</f>
        <v>0</v>
      </c>
    </row>
    <row r="134" spans="1:8" x14ac:dyDescent="0.2">
      <c r="A134">
        <f t="shared" si="2"/>
        <v>609542</v>
      </c>
      <c r="B134" s="32">
        <v>2</v>
      </c>
      <c r="C134" s="32">
        <v>99</v>
      </c>
      <c r="D134" s="32">
        <v>99</v>
      </c>
      <c r="E134" s="32" t="s">
        <v>505</v>
      </c>
      <c r="H134">
        <f>IF('Раздел 2'!R30&gt;='Раздел 2'!R35,0,1)</f>
        <v>0</v>
      </c>
    </row>
    <row r="135" spans="1:8" x14ac:dyDescent="0.2">
      <c r="A135">
        <f t="shared" si="2"/>
        <v>609542</v>
      </c>
      <c r="B135" s="32">
        <v>2</v>
      </c>
      <c r="C135" s="32">
        <v>100</v>
      </c>
      <c r="D135" s="32">
        <v>100</v>
      </c>
      <c r="E135" s="32" t="s">
        <v>506</v>
      </c>
      <c r="H135">
        <f>IF('Раздел 2'!S30&gt;='Раздел 2'!S35,0,1)</f>
        <v>0</v>
      </c>
    </row>
    <row r="136" spans="1:8" x14ac:dyDescent="0.2">
      <c r="A136">
        <f t="shared" si="2"/>
        <v>609542</v>
      </c>
      <c r="B136" s="32">
        <v>2</v>
      </c>
      <c r="C136" s="32">
        <v>101</v>
      </c>
      <c r="D136" s="32">
        <v>101</v>
      </c>
      <c r="E136" s="32" t="s">
        <v>507</v>
      </c>
      <c r="H136">
        <f>IF('Раздел 2'!T30&gt;='Раздел 2'!T35,0,1)</f>
        <v>0</v>
      </c>
    </row>
    <row r="137" spans="1:8" x14ac:dyDescent="0.2">
      <c r="A137">
        <f t="shared" ref="A137:A200" si="3">P_3</f>
        <v>609542</v>
      </c>
      <c r="B137" s="32">
        <v>2</v>
      </c>
      <c r="C137" s="32">
        <v>102</v>
      </c>
      <c r="D137" s="32">
        <v>102</v>
      </c>
      <c r="E137" s="32" t="s">
        <v>508</v>
      </c>
      <c r="H137">
        <f>IF('Раздел 2'!U30&gt;='Раздел 2'!U35,0,1)</f>
        <v>0</v>
      </c>
    </row>
    <row r="138" spans="1:8" x14ac:dyDescent="0.2">
      <c r="A138">
        <f t="shared" si="3"/>
        <v>609542</v>
      </c>
      <c r="B138" s="32">
        <v>2</v>
      </c>
      <c r="C138" s="32">
        <v>103</v>
      </c>
      <c r="D138" s="32">
        <v>103</v>
      </c>
      <c r="E138" s="32" t="s">
        <v>509</v>
      </c>
      <c r="H138">
        <f>IF('Раздел 2'!V30&gt;='Раздел 2'!V35,0,1)</f>
        <v>0</v>
      </c>
    </row>
    <row r="139" spans="1:8" x14ac:dyDescent="0.2">
      <c r="A139">
        <f t="shared" si="3"/>
        <v>609542</v>
      </c>
      <c r="B139" s="32">
        <v>2</v>
      </c>
      <c r="C139" s="32">
        <v>104</v>
      </c>
      <c r="D139" s="32">
        <v>104</v>
      </c>
      <c r="E139" s="32" t="s">
        <v>510</v>
      </c>
      <c r="H139">
        <f>IF('Раздел 2'!W30&gt;='Раздел 2'!W35,0,1)</f>
        <v>0</v>
      </c>
    </row>
    <row r="140" spans="1:8" x14ac:dyDescent="0.2">
      <c r="A140">
        <f t="shared" si="3"/>
        <v>609542</v>
      </c>
      <c r="B140" s="32">
        <v>2</v>
      </c>
      <c r="C140" s="32">
        <v>105</v>
      </c>
      <c r="D140" s="32">
        <v>105</v>
      </c>
      <c r="E140" s="32" t="s">
        <v>511</v>
      </c>
      <c r="H140">
        <f>IF('Раздел 2'!X30&gt;='Раздел 2'!X35,0,1)</f>
        <v>0</v>
      </c>
    </row>
    <row r="141" spans="1:8" x14ac:dyDescent="0.2">
      <c r="A141">
        <f t="shared" si="3"/>
        <v>609542</v>
      </c>
      <c r="B141" s="32">
        <v>2</v>
      </c>
      <c r="C141" s="32">
        <v>106</v>
      </c>
      <c r="D141" s="32">
        <v>106</v>
      </c>
      <c r="E141" s="32" t="s">
        <v>512</v>
      </c>
      <c r="H141">
        <f>IF('Раздел 2'!Y30&gt;='Раздел 2'!Y35,0,1)</f>
        <v>0</v>
      </c>
    </row>
    <row r="142" spans="1:8" x14ac:dyDescent="0.2">
      <c r="A142">
        <f t="shared" si="3"/>
        <v>609542</v>
      </c>
      <c r="B142" s="32">
        <v>2</v>
      </c>
      <c r="C142" s="32">
        <v>107</v>
      </c>
      <c r="D142" s="32">
        <v>107</v>
      </c>
      <c r="E142" s="32" t="s">
        <v>513</v>
      </c>
      <c r="H142">
        <f>IF('Раздел 2'!Z30&gt;='Раздел 2'!Z35,0,1)</f>
        <v>0</v>
      </c>
    </row>
    <row r="143" spans="1:8" x14ac:dyDescent="0.2">
      <c r="A143">
        <f t="shared" si="3"/>
        <v>609542</v>
      </c>
      <c r="B143" s="32">
        <v>2</v>
      </c>
      <c r="C143" s="32">
        <v>108</v>
      </c>
      <c r="D143" s="32">
        <v>108</v>
      </c>
      <c r="E143" s="32" t="s">
        <v>1259</v>
      </c>
      <c r="H143">
        <f>IF('Раздел 2'!AA30&gt;='Раздел 2'!AA35,0,1)</f>
        <v>0</v>
      </c>
    </row>
    <row r="144" spans="1:8" x14ac:dyDescent="0.2">
      <c r="A144">
        <f t="shared" si="3"/>
        <v>609542</v>
      </c>
      <c r="B144" s="32">
        <v>2</v>
      </c>
      <c r="C144" s="32">
        <v>109</v>
      </c>
      <c r="D144" s="32">
        <v>109</v>
      </c>
      <c r="E144" s="32" t="s">
        <v>1260</v>
      </c>
      <c r="H144">
        <f>IF('Раздел 2'!P30&gt;='Раздел 2'!P38,0,1)</f>
        <v>0</v>
      </c>
    </row>
    <row r="145" spans="1:8" x14ac:dyDescent="0.2">
      <c r="A145">
        <f t="shared" si="3"/>
        <v>609542</v>
      </c>
      <c r="B145" s="32">
        <v>2</v>
      </c>
      <c r="C145" s="32">
        <v>110</v>
      </c>
      <c r="D145" s="32">
        <v>110</v>
      </c>
      <c r="E145" s="32" t="s">
        <v>1261</v>
      </c>
      <c r="H145">
        <f>IF('Раздел 2'!Q30&gt;='Раздел 2'!Q38,0,1)</f>
        <v>0</v>
      </c>
    </row>
    <row r="146" spans="1:8" x14ac:dyDescent="0.2">
      <c r="A146">
        <f t="shared" si="3"/>
        <v>609542</v>
      </c>
      <c r="B146" s="32">
        <v>2</v>
      </c>
      <c r="C146" s="32">
        <v>111</v>
      </c>
      <c r="D146" s="32">
        <v>111</v>
      </c>
      <c r="E146" s="32" t="s">
        <v>1262</v>
      </c>
      <c r="H146">
        <f>IF('Раздел 2'!R30&gt;='Раздел 2'!R38,0,1)</f>
        <v>0</v>
      </c>
    </row>
    <row r="147" spans="1:8" x14ac:dyDescent="0.2">
      <c r="A147">
        <f t="shared" si="3"/>
        <v>609542</v>
      </c>
      <c r="B147" s="32">
        <v>2</v>
      </c>
      <c r="C147" s="32">
        <v>112</v>
      </c>
      <c r="D147" s="32">
        <v>112</v>
      </c>
      <c r="E147" s="32" t="s">
        <v>1263</v>
      </c>
      <c r="H147">
        <f>IF('Раздел 2'!S30&gt;='Раздел 2'!S38,0,1)</f>
        <v>0</v>
      </c>
    </row>
    <row r="148" spans="1:8" x14ac:dyDescent="0.2">
      <c r="A148">
        <f t="shared" si="3"/>
        <v>609542</v>
      </c>
      <c r="B148" s="32">
        <v>2</v>
      </c>
      <c r="C148" s="32">
        <v>113</v>
      </c>
      <c r="D148" s="32">
        <v>113</v>
      </c>
      <c r="E148" s="32" t="s">
        <v>1264</v>
      </c>
      <c r="H148">
        <f>IF('Раздел 2'!T30&gt;='Раздел 2'!T38,0,1)</f>
        <v>0</v>
      </c>
    </row>
    <row r="149" spans="1:8" x14ac:dyDescent="0.2">
      <c r="A149">
        <f t="shared" si="3"/>
        <v>609542</v>
      </c>
      <c r="B149" s="32">
        <v>2</v>
      </c>
      <c r="C149" s="32">
        <v>114</v>
      </c>
      <c r="D149" s="32">
        <v>114</v>
      </c>
      <c r="E149" s="32" t="s">
        <v>1265</v>
      </c>
      <c r="H149">
        <f>IF('Раздел 2'!U30&gt;='Раздел 2'!U38,0,1)</f>
        <v>0</v>
      </c>
    </row>
    <row r="150" spans="1:8" x14ac:dyDescent="0.2">
      <c r="A150">
        <f t="shared" si="3"/>
        <v>609542</v>
      </c>
      <c r="B150" s="32">
        <v>2</v>
      </c>
      <c r="C150" s="32">
        <v>115</v>
      </c>
      <c r="D150" s="32">
        <v>115</v>
      </c>
      <c r="E150" s="32" t="s">
        <v>1266</v>
      </c>
      <c r="H150">
        <f>IF('Раздел 2'!V30&gt;='Раздел 2'!V38,0,1)</f>
        <v>0</v>
      </c>
    </row>
    <row r="151" spans="1:8" x14ac:dyDescent="0.2">
      <c r="A151">
        <f t="shared" si="3"/>
        <v>609542</v>
      </c>
      <c r="B151" s="32">
        <v>2</v>
      </c>
      <c r="C151" s="32">
        <v>116</v>
      </c>
      <c r="D151" s="32">
        <v>116</v>
      </c>
      <c r="E151" s="32" t="s">
        <v>1267</v>
      </c>
      <c r="H151">
        <f>IF('Раздел 2'!W30&gt;='Раздел 2'!W38,0,1)</f>
        <v>0</v>
      </c>
    </row>
    <row r="152" spans="1:8" x14ac:dyDescent="0.2">
      <c r="A152">
        <f t="shared" si="3"/>
        <v>609542</v>
      </c>
      <c r="B152" s="32">
        <v>2</v>
      </c>
      <c r="C152" s="32">
        <v>117</v>
      </c>
      <c r="D152" s="32">
        <v>117</v>
      </c>
      <c r="E152" s="32" t="s">
        <v>1268</v>
      </c>
      <c r="H152">
        <f>IF('Раздел 2'!X30&gt;='Раздел 2'!X38,0,1)</f>
        <v>0</v>
      </c>
    </row>
    <row r="153" spans="1:8" x14ac:dyDescent="0.2">
      <c r="A153">
        <f t="shared" si="3"/>
        <v>609542</v>
      </c>
      <c r="B153" s="32">
        <v>2</v>
      </c>
      <c r="C153" s="32">
        <v>118</v>
      </c>
      <c r="D153" s="32">
        <v>118</v>
      </c>
      <c r="E153" s="32" t="s">
        <v>1269</v>
      </c>
      <c r="H153">
        <f>IF('Раздел 2'!Y30&gt;='Раздел 2'!Y38,0,1)</f>
        <v>0</v>
      </c>
    </row>
    <row r="154" spans="1:8" x14ac:dyDescent="0.2">
      <c r="A154">
        <f t="shared" si="3"/>
        <v>609542</v>
      </c>
      <c r="B154" s="32">
        <v>2</v>
      </c>
      <c r="C154" s="32">
        <v>119</v>
      </c>
      <c r="D154" s="32">
        <v>119</v>
      </c>
      <c r="E154" s="32" t="s">
        <v>1270</v>
      </c>
      <c r="H154">
        <f>IF('Раздел 2'!Z30&gt;='Раздел 2'!Z38,0,1)</f>
        <v>0</v>
      </c>
    </row>
    <row r="155" spans="1:8" x14ac:dyDescent="0.2">
      <c r="A155">
        <f t="shared" si="3"/>
        <v>609542</v>
      </c>
      <c r="B155" s="32">
        <v>2</v>
      </c>
      <c r="C155" s="32">
        <v>120</v>
      </c>
      <c r="D155" s="32">
        <v>120</v>
      </c>
      <c r="E155" s="32" t="s">
        <v>1271</v>
      </c>
      <c r="H155">
        <f>IF('Раздел 2'!AA30&gt;='Раздел 2'!AA38,0,1)</f>
        <v>0</v>
      </c>
    </row>
    <row r="156" spans="1:8" x14ac:dyDescent="0.2">
      <c r="A156">
        <f t="shared" si="3"/>
        <v>609542</v>
      </c>
      <c r="B156" s="32">
        <v>2</v>
      </c>
      <c r="C156" s="32">
        <v>121</v>
      </c>
      <c r="D156" s="32">
        <v>121</v>
      </c>
      <c r="E156" s="32" t="s">
        <v>1272</v>
      </c>
      <c r="H156">
        <f>IF('Раздел 2'!P30&gt;='Раздел 2'!P43,0,1)</f>
        <v>0</v>
      </c>
    </row>
    <row r="157" spans="1:8" x14ac:dyDescent="0.2">
      <c r="A157">
        <f t="shared" si="3"/>
        <v>609542</v>
      </c>
      <c r="B157" s="32">
        <v>2</v>
      </c>
      <c r="C157" s="32">
        <v>122</v>
      </c>
      <c r="D157" s="32">
        <v>122</v>
      </c>
      <c r="E157" s="32" t="s">
        <v>1273</v>
      </c>
      <c r="H157">
        <f>IF('Раздел 2'!Q30&gt;='Раздел 2'!Q43,0,1)</f>
        <v>0</v>
      </c>
    </row>
    <row r="158" spans="1:8" x14ac:dyDescent="0.2">
      <c r="A158">
        <f t="shared" si="3"/>
        <v>609542</v>
      </c>
      <c r="B158" s="32">
        <v>2</v>
      </c>
      <c r="C158" s="32">
        <v>123</v>
      </c>
      <c r="D158" s="32">
        <v>123</v>
      </c>
      <c r="E158" s="32" t="s">
        <v>1274</v>
      </c>
      <c r="H158">
        <f>IF('Раздел 2'!R30&gt;='Раздел 2'!R43,0,1)</f>
        <v>0</v>
      </c>
    </row>
    <row r="159" spans="1:8" x14ac:dyDescent="0.2">
      <c r="A159">
        <f t="shared" si="3"/>
        <v>609542</v>
      </c>
      <c r="B159" s="32">
        <v>2</v>
      </c>
      <c r="C159" s="32">
        <v>124</v>
      </c>
      <c r="D159" s="32">
        <v>124</v>
      </c>
      <c r="E159" s="32" t="s">
        <v>1275</v>
      </c>
      <c r="H159">
        <f>IF('Раздел 2'!S30&gt;='Раздел 2'!S43,0,1)</f>
        <v>0</v>
      </c>
    </row>
    <row r="160" spans="1:8" x14ac:dyDescent="0.2">
      <c r="A160">
        <f t="shared" si="3"/>
        <v>609542</v>
      </c>
      <c r="B160" s="32">
        <v>2</v>
      </c>
      <c r="C160" s="32">
        <v>125</v>
      </c>
      <c r="D160" s="32">
        <v>125</v>
      </c>
      <c r="E160" s="32" t="s">
        <v>1276</v>
      </c>
      <c r="H160">
        <f>IF('Раздел 2'!T30&gt;='Раздел 2'!T43,0,1)</f>
        <v>0</v>
      </c>
    </row>
    <row r="161" spans="1:8" x14ac:dyDescent="0.2">
      <c r="A161">
        <f t="shared" si="3"/>
        <v>609542</v>
      </c>
      <c r="B161" s="32">
        <v>2</v>
      </c>
      <c r="C161" s="32">
        <v>126</v>
      </c>
      <c r="D161" s="32">
        <v>126</v>
      </c>
      <c r="E161" s="32" t="s">
        <v>1277</v>
      </c>
      <c r="H161">
        <f>IF('Раздел 2'!U30&gt;='Раздел 2'!U43,0,1)</f>
        <v>0</v>
      </c>
    </row>
    <row r="162" spans="1:8" x14ac:dyDescent="0.2">
      <c r="A162">
        <f t="shared" si="3"/>
        <v>609542</v>
      </c>
      <c r="B162" s="32">
        <v>2</v>
      </c>
      <c r="C162" s="32">
        <v>127</v>
      </c>
      <c r="D162" s="32">
        <v>127</v>
      </c>
      <c r="E162" s="32" t="s">
        <v>1278</v>
      </c>
      <c r="H162">
        <f>IF('Раздел 2'!V30&gt;='Раздел 2'!V43,0,1)</f>
        <v>0</v>
      </c>
    </row>
    <row r="163" spans="1:8" x14ac:dyDescent="0.2">
      <c r="A163">
        <f t="shared" si="3"/>
        <v>609542</v>
      </c>
      <c r="B163" s="32">
        <v>2</v>
      </c>
      <c r="C163" s="32">
        <v>128</v>
      </c>
      <c r="D163" s="32">
        <v>128</v>
      </c>
      <c r="E163" s="32" t="s">
        <v>1279</v>
      </c>
      <c r="H163">
        <f>IF('Раздел 2'!W30&gt;='Раздел 2'!W43,0,1)</f>
        <v>0</v>
      </c>
    </row>
    <row r="164" spans="1:8" x14ac:dyDescent="0.2">
      <c r="A164">
        <f t="shared" si="3"/>
        <v>609542</v>
      </c>
      <c r="B164" s="32">
        <v>2</v>
      </c>
      <c r="C164" s="32">
        <v>129</v>
      </c>
      <c r="D164" s="32">
        <v>129</v>
      </c>
      <c r="E164" s="32" t="s">
        <v>1280</v>
      </c>
      <c r="H164">
        <f>IF('Раздел 2'!X30&gt;='Раздел 2'!X43,0,1)</f>
        <v>0</v>
      </c>
    </row>
    <row r="165" spans="1:8" x14ac:dyDescent="0.2">
      <c r="A165">
        <f t="shared" si="3"/>
        <v>609542</v>
      </c>
      <c r="B165" s="32">
        <v>2</v>
      </c>
      <c r="C165" s="32">
        <v>130</v>
      </c>
      <c r="D165" s="32">
        <v>130</v>
      </c>
      <c r="E165" s="32" t="s">
        <v>1281</v>
      </c>
      <c r="H165">
        <f>IF('Раздел 2'!Y30&gt;='Раздел 2'!Y43,0,1)</f>
        <v>0</v>
      </c>
    </row>
    <row r="166" spans="1:8" x14ac:dyDescent="0.2">
      <c r="A166">
        <f t="shared" si="3"/>
        <v>609542</v>
      </c>
      <c r="B166" s="32">
        <v>2</v>
      </c>
      <c r="C166" s="32">
        <v>131</v>
      </c>
      <c r="D166" s="32">
        <v>131</v>
      </c>
      <c r="E166" s="32" t="s">
        <v>1282</v>
      </c>
      <c r="H166">
        <f>IF('Раздел 2'!Z30&gt;='Раздел 2'!Z43,0,1)</f>
        <v>0</v>
      </c>
    </row>
    <row r="167" spans="1:8" x14ac:dyDescent="0.2">
      <c r="A167">
        <f t="shared" si="3"/>
        <v>609542</v>
      </c>
      <c r="B167" s="32">
        <v>2</v>
      </c>
      <c r="C167" s="32">
        <v>132</v>
      </c>
      <c r="D167" s="32">
        <v>132</v>
      </c>
      <c r="E167" s="32" t="s">
        <v>1285</v>
      </c>
      <c r="H167">
        <f>IF('Раздел 2'!AA30&gt;='Раздел 2'!AA43,0,1)</f>
        <v>0</v>
      </c>
    </row>
    <row r="168" spans="1:8" x14ac:dyDescent="0.2">
      <c r="A168">
        <f t="shared" si="3"/>
        <v>609542</v>
      </c>
      <c r="B168" s="32">
        <v>2</v>
      </c>
      <c r="C168" s="32">
        <v>133</v>
      </c>
      <c r="D168" s="32">
        <v>133</v>
      </c>
      <c r="E168" s="32" t="s">
        <v>1283</v>
      </c>
      <c r="H168">
        <f>IF('Раздел 2'!P30&gt;='Раздел 2'!P44,0,1)</f>
        <v>0</v>
      </c>
    </row>
    <row r="169" spans="1:8" x14ac:dyDescent="0.2">
      <c r="A169">
        <f t="shared" si="3"/>
        <v>609542</v>
      </c>
      <c r="B169" s="32">
        <v>2</v>
      </c>
      <c r="C169" s="32">
        <v>134</v>
      </c>
      <c r="D169" s="32">
        <v>134</v>
      </c>
      <c r="E169" s="32" t="s">
        <v>1284</v>
      </c>
      <c r="H169">
        <f>IF('Раздел 2'!Q30&gt;='Раздел 2'!Q44,0,1)</f>
        <v>0</v>
      </c>
    </row>
    <row r="170" spans="1:8" x14ac:dyDescent="0.2">
      <c r="A170">
        <f t="shared" si="3"/>
        <v>609542</v>
      </c>
      <c r="B170" s="32">
        <v>2</v>
      </c>
      <c r="C170" s="32">
        <v>135</v>
      </c>
      <c r="D170" s="32">
        <v>135</v>
      </c>
      <c r="E170" s="32" t="s">
        <v>1286</v>
      </c>
      <c r="H170">
        <f>IF('Раздел 2'!R30&gt;='Раздел 2'!R44,0,1)</f>
        <v>0</v>
      </c>
    </row>
    <row r="171" spans="1:8" x14ac:dyDescent="0.2">
      <c r="A171">
        <f t="shared" si="3"/>
        <v>609542</v>
      </c>
      <c r="B171" s="32">
        <v>2</v>
      </c>
      <c r="C171" s="32">
        <v>136</v>
      </c>
      <c r="D171" s="32">
        <v>136</v>
      </c>
      <c r="E171" s="32" t="s">
        <v>1287</v>
      </c>
      <c r="H171">
        <f>IF('Раздел 2'!S30&gt;='Раздел 2'!S44,0,1)</f>
        <v>0</v>
      </c>
    </row>
    <row r="172" spans="1:8" x14ac:dyDescent="0.2">
      <c r="A172">
        <f t="shared" si="3"/>
        <v>609542</v>
      </c>
      <c r="B172" s="32">
        <v>2</v>
      </c>
      <c r="C172" s="32">
        <v>137</v>
      </c>
      <c r="D172" s="32">
        <v>137</v>
      </c>
      <c r="E172" s="32" t="s">
        <v>1288</v>
      </c>
      <c r="H172">
        <f>IF('Раздел 2'!T30&gt;='Раздел 2'!T44,0,1)</f>
        <v>0</v>
      </c>
    </row>
    <row r="173" spans="1:8" x14ac:dyDescent="0.2">
      <c r="A173">
        <f t="shared" si="3"/>
        <v>609542</v>
      </c>
      <c r="B173" s="32">
        <v>2</v>
      </c>
      <c r="C173" s="32">
        <v>138</v>
      </c>
      <c r="D173" s="32">
        <v>138</v>
      </c>
      <c r="E173" s="32" t="s">
        <v>1289</v>
      </c>
      <c r="H173">
        <f>IF('Раздел 2'!U30&gt;='Раздел 2'!U44,0,1)</f>
        <v>0</v>
      </c>
    </row>
    <row r="174" spans="1:8" x14ac:dyDescent="0.2">
      <c r="A174">
        <f t="shared" si="3"/>
        <v>609542</v>
      </c>
      <c r="B174" s="32">
        <v>2</v>
      </c>
      <c r="C174" s="32">
        <v>139</v>
      </c>
      <c r="D174" s="32">
        <v>139</v>
      </c>
      <c r="E174" s="32" t="s">
        <v>1290</v>
      </c>
      <c r="H174">
        <f>IF('Раздел 2'!V30&gt;='Раздел 2'!V44,0,1)</f>
        <v>0</v>
      </c>
    </row>
    <row r="175" spans="1:8" x14ac:dyDescent="0.2">
      <c r="A175">
        <f t="shared" si="3"/>
        <v>609542</v>
      </c>
      <c r="B175" s="32">
        <v>2</v>
      </c>
      <c r="C175" s="32">
        <v>140</v>
      </c>
      <c r="D175" s="32">
        <v>140</v>
      </c>
      <c r="E175" s="32" t="s">
        <v>1291</v>
      </c>
      <c r="H175">
        <f>IF('Раздел 2'!W30&gt;='Раздел 2'!W44,0,1)</f>
        <v>0</v>
      </c>
    </row>
    <row r="176" spans="1:8" x14ac:dyDescent="0.2">
      <c r="A176">
        <f t="shared" si="3"/>
        <v>609542</v>
      </c>
      <c r="B176" s="32">
        <v>2</v>
      </c>
      <c r="C176" s="32">
        <v>141</v>
      </c>
      <c r="D176" s="32">
        <v>141</v>
      </c>
      <c r="E176" s="32" t="s">
        <v>1292</v>
      </c>
      <c r="H176">
        <f>IF('Раздел 2'!X30&gt;='Раздел 2'!X44,0,1)</f>
        <v>0</v>
      </c>
    </row>
    <row r="177" spans="1:8" x14ac:dyDescent="0.2">
      <c r="A177">
        <f t="shared" si="3"/>
        <v>609542</v>
      </c>
      <c r="B177" s="32">
        <v>2</v>
      </c>
      <c r="C177" s="32">
        <v>142</v>
      </c>
      <c r="D177" s="32">
        <v>142</v>
      </c>
      <c r="E177" s="32" t="s">
        <v>1293</v>
      </c>
      <c r="H177">
        <f>IF('Раздел 2'!Y30&gt;='Раздел 2'!Y44,0,1)</f>
        <v>0</v>
      </c>
    </row>
    <row r="178" spans="1:8" x14ac:dyDescent="0.2">
      <c r="A178">
        <f t="shared" si="3"/>
        <v>609542</v>
      </c>
      <c r="B178" s="32">
        <v>2</v>
      </c>
      <c r="C178" s="32">
        <v>143</v>
      </c>
      <c r="D178" s="32">
        <v>143</v>
      </c>
      <c r="E178" s="32" t="s">
        <v>1294</v>
      </c>
      <c r="H178">
        <f>IF('Раздел 2'!Z30&gt;='Раздел 2'!Z44,0,1)</f>
        <v>0</v>
      </c>
    </row>
    <row r="179" spans="1:8" x14ac:dyDescent="0.2">
      <c r="A179">
        <f t="shared" si="3"/>
        <v>609542</v>
      </c>
      <c r="B179" s="32">
        <v>2</v>
      </c>
      <c r="C179" s="32">
        <v>144</v>
      </c>
      <c r="D179" s="32">
        <v>144</v>
      </c>
      <c r="E179" s="32" t="s">
        <v>1295</v>
      </c>
      <c r="H179">
        <f>IF('Раздел 2'!AA30&gt;='Раздел 2'!AA44,0,1)</f>
        <v>0</v>
      </c>
    </row>
    <row r="180" spans="1:8" x14ac:dyDescent="0.2">
      <c r="A180">
        <f t="shared" si="3"/>
        <v>609542</v>
      </c>
      <c r="B180" s="32">
        <v>2</v>
      </c>
      <c r="C180" s="32">
        <v>145</v>
      </c>
      <c r="D180" s="32">
        <v>145</v>
      </c>
      <c r="E180" s="32" t="s">
        <v>1296</v>
      </c>
      <c r="H180">
        <f>IF('Раздел 2'!P30=SUM('Раздел 2'!P31:P35,'Раздел 2'!P43:P44),0,1)</f>
        <v>0</v>
      </c>
    </row>
    <row r="181" spans="1:8" x14ac:dyDescent="0.2">
      <c r="A181">
        <f t="shared" si="3"/>
        <v>609542</v>
      </c>
      <c r="B181" s="32">
        <v>2</v>
      </c>
      <c r="C181" s="32">
        <v>146</v>
      </c>
      <c r="D181" s="32">
        <v>146</v>
      </c>
      <c r="E181" s="32" t="s">
        <v>1297</v>
      </c>
      <c r="H181">
        <f>IF('Раздел 2'!Q30=SUM('Раздел 2'!Q31:Q35,'Раздел 2'!Q43:Q44),0,1)</f>
        <v>0</v>
      </c>
    </row>
    <row r="182" spans="1:8" x14ac:dyDescent="0.2">
      <c r="A182">
        <f t="shared" si="3"/>
        <v>609542</v>
      </c>
      <c r="B182" s="32">
        <v>2</v>
      </c>
      <c r="C182" s="32">
        <v>147</v>
      </c>
      <c r="D182" s="32">
        <v>147</v>
      </c>
      <c r="E182" s="32" t="s">
        <v>1298</v>
      </c>
      <c r="H182">
        <f>IF('Раздел 2'!R30=SUM('Раздел 2'!R31:R35,'Раздел 2'!R43:R44),0,1)</f>
        <v>0</v>
      </c>
    </row>
    <row r="183" spans="1:8" x14ac:dyDescent="0.2">
      <c r="A183">
        <f t="shared" si="3"/>
        <v>609542</v>
      </c>
      <c r="B183" s="32">
        <v>2</v>
      </c>
      <c r="C183" s="32">
        <v>148</v>
      </c>
      <c r="D183" s="32">
        <v>148</v>
      </c>
      <c r="E183" s="32" t="s">
        <v>1299</v>
      </c>
      <c r="H183">
        <f>IF('Раздел 2'!S30=SUM('Раздел 2'!S31:S35,'Раздел 2'!S43:S44),0,1)</f>
        <v>0</v>
      </c>
    </row>
    <row r="184" spans="1:8" x14ac:dyDescent="0.2">
      <c r="A184">
        <f t="shared" si="3"/>
        <v>609542</v>
      </c>
      <c r="B184" s="32">
        <v>2</v>
      </c>
      <c r="C184" s="32">
        <v>149</v>
      </c>
      <c r="D184" s="32">
        <v>149</v>
      </c>
      <c r="E184" s="32" t="s">
        <v>1300</v>
      </c>
      <c r="H184">
        <f>IF('Раздел 2'!T30=SUM('Раздел 2'!T31:T35,'Раздел 2'!T43:T44),0,1)</f>
        <v>0</v>
      </c>
    </row>
    <row r="185" spans="1:8" x14ac:dyDescent="0.2">
      <c r="A185">
        <f t="shared" si="3"/>
        <v>609542</v>
      </c>
      <c r="B185" s="32">
        <v>2</v>
      </c>
      <c r="C185" s="32">
        <v>150</v>
      </c>
      <c r="D185" s="32">
        <v>150</v>
      </c>
      <c r="E185" s="32" t="s">
        <v>1301</v>
      </c>
      <c r="H185">
        <f>IF('Раздел 2'!U30=SUM('Раздел 2'!U31:U35,'Раздел 2'!U43:U44),0,1)</f>
        <v>0</v>
      </c>
    </row>
    <row r="186" spans="1:8" x14ac:dyDescent="0.2">
      <c r="A186">
        <f t="shared" si="3"/>
        <v>609542</v>
      </c>
      <c r="B186" s="32">
        <v>2</v>
      </c>
      <c r="C186" s="32">
        <v>151</v>
      </c>
      <c r="D186" s="32">
        <v>151</v>
      </c>
      <c r="E186" s="32" t="s">
        <v>1302</v>
      </c>
      <c r="H186">
        <f>IF('Раздел 2'!V30=SUM('Раздел 2'!V31:V35,'Раздел 2'!V43:V44),0,1)</f>
        <v>0</v>
      </c>
    </row>
    <row r="187" spans="1:8" x14ac:dyDescent="0.2">
      <c r="A187">
        <f t="shared" si="3"/>
        <v>609542</v>
      </c>
      <c r="B187" s="32">
        <v>2</v>
      </c>
      <c r="C187" s="32">
        <v>152</v>
      </c>
      <c r="D187" s="32">
        <v>152</v>
      </c>
      <c r="E187" s="32" t="s">
        <v>1303</v>
      </c>
      <c r="H187">
        <f>IF('Раздел 2'!W30=SUM('Раздел 2'!W31:W35,'Раздел 2'!W43:W44),0,1)</f>
        <v>0</v>
      </c>
    </row>
    <row r="188" spans="1:8" x14ac:dyDescent="0.2">
      <c r="A188">
        <f t="shared" si="3"/>
        <v>609542</v>
      </c>
      <c r="B188" s="32">
        <v>2</v>
      </c>
      <c r="C188" s="32">
        <v>153</v>
      </c>
      <c r="D188" s="32">
        <v>153</v>
      </c>
      <c r="E188" s="32" t="s">
        <v>1304</v>
      </c>
      <c r="H188">
        <f>IF('Раздел 2'!X30=SUM('Раздел 2'!X31:X35,'Раздел 2'!X43:X44),0,1)</f>
        <v>0</v>
      </c>
    </row>
    <row r="189" spans="1:8" x14ac:dyDescent="0.2">
      <c r="A189">
        <f t="shared" si="3"/>
        <v>609542</v>
      </c>
      <c r="B189" s="32">
        <v>2</v>
      </c>
      <c r="C189" s="32">
        <v>154</v>
      </c>
      <c r="D189" s="32">
        <v>154</v>
      </c>
      <c r="E189" s="32" t="s">
        <v>1305</v>
      </c>
      <c r="H189">
        <f>IF('Раздел 2'!Y30=SUM('Раздел 2'!Y31:Y35,'Раздел 2'!Y43:Y44),0,1)</f>
        <v>0</v>
      </c>
    </row>
    <row r="190" spans="1:8" x14ac:dyDescent="0.2">
      <c r="A190">
        <f t="shared" si="3"/>
        <v>609542</v>
      </c>
      <c r="B190" s="32">
        <v>2</v>
      </c>
      <c r="C190" s="32">
        <v>155</v>
      </c>
      <c r="D190" s="32">
        <v>155</v>
      </c>
      <c r="E190" s="32" t="s">
        <v>1306</v>
      </c>
      <c r="H190">
        <f>IF('Раздел 2'!Z30=SUM('Раздел 2'!Z31:Z35,'Раздел 2'!Z43:Z44),0,1)</f>
        <v>0</v>
      </c>
    </row>
    <row r="191" spans="1:8" x14ac:dyDescent="0.2">
      <c r="A191">
        <f t="shared" si="3"/>
        <v>609542</v>
      </c>
      <c r="B191" s="32">
        <v>2</v>
      </c>
      <c r="C191" s="32">
        <v>156</v>
      </c>
      <c r="D191" s="32">
        <v>156</v>
      </c>
      <c r="E191" s="32" t="s">
        <v>1307</v>
      </c>
      <c r="H191">
        <f>IF('Раздел 2'!AA30=SUM('Раздел 2'!AA31:AA35,'Раздел 2'!AA43:AA44),0,1)</f>
        <v>0</v>
      </c>
    </row>
    <row r="192" spans="1:8" x14ac:dyDescent="0.2">
      <c r="A192">
        <f t="shared" si="3"/>
        <v>609542</v>
      </c>
      <c r="B192" s="32">
        <v>2</v>
      </c>
      <c r="C192" s="32">
        <v>157</v>
      </c>
      <c r="D192" s="32">
        <v>157</v>
      </c>
      <c r="E192" s="32" t="s">
        <v>514</v>
      </c>
      <c r="H192">
        <f>IF('Раздел 2'!P35&gt;='Раздел 2'!P36,0,1)</f>
        <v>0</v>
      </c>
    </row>
    <row r="193" spans="1:8" x14ac:dyDescent="0.2">
      <c r="A193">
        <f t="shared" si="3"/>
        <v>609542</v>
      </c>
      <c r="B193" s="32">
        <v>2</v>
      </c>
      <c r="C193" s="32">
        <v>158</v>
      </c>
      <c r="D193" s="32">
        <v>158</v>
      </c>
      <c r="E193" s="32" t="s">
        <v>515</v>
      </c>
      <c r="H193">
        <f>IF('Раздел 2'!Q35&gt;='Раздел 2'!Q36,0,1)</f>
        <v>0</v>
      </c>
    </row>
    <row r="194" spans="1:8" x14ac:dyDescent="0.2">
      <c r="A194">
        <f t="shared" si="3"/>
        <v>609542</v>
      </c>
      <c r="B194" s="32">
        <v>2</v>
      </c>
      <c r="C194" s="32">
        <v>159</v>
      </c>
      <c r="D194" s="32">
        <v>159</v>
      </c>
      <c r="E194" s="32" t="s">
        <v>516</v>
      </c>
      <c r="H194">
        <f>IF('Раздел 2'!R35&gt;='Раздел 2'!R36,0,1)</f>
        <v>0</v>
      </c>
    </row>
    <row r="195" spans="1:8" x14ac:dyDescent="0.2">
      <c r="A195">
        <f t="shared" si="3"/>
        <v>609542</v>
      </c>
      <c r="B195" s="32">
        <v>2</v>
      </c>
      <c r="C195" s="32">
        <v>160</v>
      </c>
      <c r="D195" s="32">
        <v>160</v>
      </c>
      <c r="E195" s="32" t="s">
        <v>517</v>
      </c>
      <c r="H195">
        <f>IF('Раздел 2'!S35&gt;='Раздел 2'!S36,0,1)</f>
        <v>0</v>
      </c>
    </row>
    <row r="196" spans="1:8" x14ac:dyDescent="0.2">
      <c r="A196">
        <f t="shared" si="3"/>
        <v>609542</v>
      </c>
      <c r="B196" s="32">
        <v>2</v>
      </c>
      <c r="C196" s="32">
        <v>161</v>
      </c>
      <c r="D196" s="32">
        <v>161</v>
      </c>
      <c r="E196" s="32" t="s">
        <v>518</v>
      </c>
      <c r="H196">
        <f>IF('Раздел 2'!T35&gt;='Раздел 2'!T36,0,1)</f>
        <v>0</v>
      </c>
    </row>
    <row r="197" spans="1:8" x14ac:dyDescent="0.2">
      <c r="A197">
        <f t="shared" si="3"/>
        <v>609542</v>
      </c>
      <c r="B197" s="32">
        <v>2</v>
      </c>
      <c r="C197" s="32">
        <v>162</v>
      </c>
      <c r="D197" s="32">
        <v>162</v>
      </c>
      <c r="E197" s="32" t="s">
        <v>519</v>
      </c>
      <c r="H197">
        <f>IF('Раздел 2'!U35&gt;='Раздел 2'!U36,0,1)</f>
        <v>0</v>
      </c>
    </row>
    <row r="198" spans="1:8" x14ac:dyDescent="0.2">
      <c r="A198">
        <f t="shared" si="3"/>
        <v>609542</v>
      </c>
      <c r="B198" s="32">
        <v>2</v>
      </c>
      <c r="C198" s="32">
        <v>163</v>
      </c>
      <c r="D198" s="32">
        <v>163</v>
      </c>
      <c r="E198" s="32" t="s">
        <v>520</v>
      </c>
      <c r="H198">
        <f>IF('Раздел 2'!V35&gt;='Раздел 2'!V36,0,1)</f>
        <v>0</v>
      </c>
    </row>
    <row r="199" spans="1:8" x14ac:dyDescent="0.2">
      <c r="A199">
        <f t="shared" si="3"/>
        <v>609542</v>
      </c>
      <c r="B199" s="32">
        <v>2</v>
      </c>
      <c r="C199" s="32">
        <v>164</v>
      </c>
      <c r="D199" s="32">
        <v>164</v>
      </c>
      <c r="E199" s="32" t="s">
        <v>521</v>
      </c>
      <c r="H199">
        <f>IF('Раздел 2'!W35&gt;='Раздел 2'!W36,0,1)</f>
        <v>0</v>
      </c>
    </row>
    <row r="200" spans="1:8" x14ac:dyDescent="0.2">
      <c r="A200">
        <f t="shared" si="3"/>
        <v>609542</v>
      </c>
      <c r="B200" s="32">
        <v>2</v>
      </c>
      <c r="C200" s="32">
        <v>165</v>
      </c>
      <c r="D200" s="32">
        <v>165</v>
      </c>
      <c r="E200" s="32" t="s">
        <v>522</v>
      </c>
      <c r="H200">
        <f>IF('Раздел 2'!X35&gt;='Раздел 2'!X36,0,1)</f>
        <v>0</v>
      </c>
    </row>
    <row r="201" spans="1:8" x14ac:dyDescent="0.2">
      <c r="A201">
        <f t="shared" ref="A201:A264" si="4">P_3</f>
        <v>609542</v>
      </c>
      <c r="B201" s="32">
        <v>2</v>
      </c>
      <c r="C201" s="32">
        <v>166</v>
      </c>
      <c r="D201" s="32">
        <v>166</v>
      </c>
      <c r="E201" s="32" t="s">
        <v>523</v>
      </c>
      <c r="H201">
        <f>IF('Раздел 2'!Y35&gt;='Раздел 2'!Y36,0,1)</f>
        <v>0</v>
      </c>
    </row>
    <row r="202" spans="1:8" x14ac:dyDescent="0.2">
      <c r="A202">
        <f t="shared" si="4"/>
        <v>609542</v>
      </c>
      <c r="B202" s="32">
        <v>2</v>
      </c>
      <c r="C202" s="32">
        <v>167</v>
      </c>
      <c r="D202" s="32">
        <v>167</v>
      </c>
      <c r="E202" s="32" t="s">
        <v>524</v>
      </c>
      <c r="H202">
        <f>IF('Раздел 2'!Z35&gt;='Раздел 2'!Z36,0,1)</f>
        <v>0</v>
      </c>
    </row>
    <row r="203" spans="1:8" x14ac:dyDescent="0.2">
      <c r="A203">
        <f t="shared" si="4"/>
        <v>609542</v>
      </c>
      <c r="B203" s="32">
        <v>2</v>
      </c>
      <c r="C203" s="32">
        <v>168</v>
      </c>
      <c r="D203" s="32">
        <v>168</v>
      </c>
      <c r="E203" s="32" t="s">
        <v>1308</v>
      </c>
      <c r="H203">
        <f>IF('Раздел 2'!AA35&gt;='Раздел 2'!AA36,0,1)</f>
        <v>0</v>
      </c>
    </row>
    <row r="204" spans="1:8" x14ac:dyDescent="0.2">
      <c r="A204">
        <f t="shared" si="4"/>
        <v>609542</v>
      </c>
      <c r="B204" s="32">
        <v>2</v>
      </c>
      <c r="C204" s="32">
        <v>169</v>
      </c>
      <c r="D204" s="32">
        <v>169</v>
      </c>
      <c r="E204" s="32" t="s">
        <v>206</v>
      </c>
      <c r="H204">
        <f>IF('Раздел 2'!P35&gt;='Раздел 2'!P37,0,1)</f>
        <v>0</v>
      </c>
    </row>
    <row r="205" spans="1:8" x14ac:dyDescent="0.2">
      <c r="A205">
        <f t="shared" si="4"/>
        <v>609542</v>
      </c>
      <c r="B205" s="32">
        <v>2</v>
      </c>
      <c r="C205" s="32">
        <v>170</v>
      </c>
      <c r="D205" s="32">
        <v>170</v>
      </c>
      <c r="E205" s="32" t="s">
        <v>207</v>
      </c>
      <c r="H205">
        <f>IF('Раздел 2'!Q35&gt;='Раздел 2'!Q37,0,1)</f>
        <v>0</v>
      </c>
    </row>
    <row r="206" spans="1:8" x14ac:dyDescent="0.2">
      <c r="A206">
        <f t="shared" si="4"/>
        <v>609542</v>
      </c>
      <c r="B206" s="32">
        <v>2</v>
      </c>
      <c r="C206" s="32">
        <v>171</v>
      </c>
      <c r="D206" s="32">
        <v>171</v>
      </c>
      <c r="E206" s="32" t="s">
        <v>208</v>
      </c>
      <c r="H206">
        <f>IF('Раздел 2'!R35&gt;='Раздел 2'!R37,0,1)</f>
        <v>0</v>
      </c>
    </row>
    <row r="207" spans="1:8" x14ac:dyDescent="0.2">
      <c r="A207">
        <f t="shared" si="4"/>
        <v>609542</v>
      </c>
      <c r="B207" s="32">
        <v>2</v>
      </c>
      <c r="C207" s="32">
        <v>172</v>
      </c>
      <c r="D207" s="32">
        <v>172</v>
      </c>
      <c r="E207" s="32" t="s">
        <v>209</v>
      </c>
      <c r="H207">
        <f>IF('Раздел 2'!S35&gt;='Раздел 2'!S37,0,1)</f>
        <v>0</v>
      </c>
    </row>
    <row r="208" spans="1:8" x14ac:dyDescent="0.2">
      <c r="A208">
        <f t="shared" si="4"/>
        <v>609542</v>
      </c>
      <c r="B208" s="32">
        <v>2</v>
      </c>
      <c r="C208" s="32">
        <v>173</v>
      </c>
      <c r="D208" s="32">
        <v>173</v>
      </c>
      <c r="E208" s="32" t="s">
        <v>210</v>
      </c>
      <c r="H208">
        <f>IF('Раздел 2'!T35&gt;='Раздел 2'!T37,0,1)</f>
        <v>0</v>
      </c>
    </row>
    <row r="209" spans="1:8" x14ac:dyDescent="0.2">
      <c r="A209">
        <f t="shared" si="4"/>
        <v>609542</v>
      </c>
      <c r="B209" s="32">
        <v>2</v>
      </c>
      <c r="C209" s="32">
        <v>174</v>
      </c>
      <c r="D209" s="32">
        <v>174</v>
      </c>
      <c r="E209" s="32" t="s">
        <v>211</v>
      </c>
      <c r="H209">
        <f>IF('Раздел 2'!U35&gt;='Раздел 2'!U37,0,1)</f>
        <v>0</v>
      </c>
    </row>
    <row r="210" spans="1:8" x14ac:dyDescent="0.2">
      <c r="A210">
        <f t="shared" si="4"/>
        <v>609542</v>
      </c>
      <c r="B210" s="32">
        <v>2</v>
      </c>
      <c r="C210" s="32">
        <v>175</v>
      </c>
      <c r="D210" s="32">
        <v>175</v>
      </c>
      <c r="E210" s="32" t="s">
        <v>212</v>
      </c>
      <c r="H210">
        <f>IF('Раздел 2'!V35&gt;='Раздел 2'!V37,0,1)</f>
        <v>0</v>
      </c>
    </row>
    <row r="211" spans="1:8" x14ac:dyDescent="0.2">
      <c r="A211">
        <f t="shared" si="4"/>
        <v>609542</v>
      </c>
      <c r="B211" s="32">
        <v>2</v>
      </c>
      <c r="C211" s="32">
        <v>176</v>
      </c>
      <c r="D211" s="32">
        <v>176</v>
      </c>
      <c r="E211" s="32" t="s">
        <v>213</v>
      </c>
      <c r="H211">
        <f>IF('Раздел 2'!W35&gt;='Раздел 2'!W37,0,1)</f>
        <v>0</v>
      </c>
    </row>
    <row r="212" spans="1:8" x14ac:dyDescent="0.2">
      <c r="A212">
        <f t="shared" si="4"/>
        <v>609542</v>
      </c>
      <c r="B212" s="32">
        <v>2</v>
      </c>
      <c r="C212" s="32">
        <v>177</v>
      </c>
      <c r="D212" s="32">
        <v>177</v>
      </c>
      <c r="E212" s="32" t="s">
        <v>214</v>
      </c>
      <c r="H212">
        <f>IF('Раздел 2'!X35&gt;='Раздел 2'!X37,0,1)</f>
        <v>0</v>
      </c>
    </row>
    <row r="213" spans="1:8" x14ac:dyDescent="0.2">
      <c r="A213">
        <f t="shared" si="4"/>
        <v>609542</v>
      </c>
      <c r="B213" s="32">
        <v>2</v>
      </c>
      <c r="C213" s="32">
        <v>178</v>
      </c>
      <c r="D213" s="32">
        <v>178</v>
      </c>
      <c r="E213" s="32" t="s">
        <v>215</v>
      </c>
      <c r="H213">
        <f>IF('Раздел 2'!Y35&gt;='Раздел 2'!Y37,0,1)</f>
        <v>0</v>
      </c>
    </row>
    <row r="214" spans="1:8" x14ac:dyDescent="0.2">
      <c r="A214">
        <f t="shared" si="4"/>
        <v>609542</v>
      </c>
      <c r="B214" s="32">
        <v>2</v>
      </c>
      <c r="C214" s="32">
        <v>179</v>
      </c>
      <c r="D214" s="32">
        <v>179</v>
      </c>
      <c r="E214" s="32" t="s">
        <v>216</v>
      </c>
      <c r="H214">
        <f>IF('Раздел 2'!Z35&gt;='Раздел 2'!Z37,0,1)</f>
        <v>0</v>
      </c>
    </row>
    <row r="215" spans="1:8" x14ac:dyDescent="0.2">
      <c r="A215">
        <f t="shared" si="4"/>
        <v>609542</v>
      </c>
      <c r="B215" s="32">
        <v>2</v>
      </c>
      <c r="C215" s="32">
        <v>180</v>
      </c>
      <c r="D215" s="32">
        <v>180</v>
      </c>
      <c r="E215" s="32" t="s">
        <v>217</v>
      </c>
      <c r="H215">
        <f>IF('Раздел 2'!AA35&gt;='Раздел 2'!AA37,0,1)</f>
        <v>0</v>
      </c>
    </row>
    <row r="216" spans="1:8" x14ac:dyDescent="0.2">
      <c r="A216">
        <f t="shared" si="4"/>
        <v>609542</v>
      </c>
      <c r="B216" s="32">
        <v>2</v>
      </c>
      <c r="C216" s="32">
        <v>181</v>
      </c>
      <c r="D216" s="32">
        <v>181</v>
      </c>
      <c r="E216" s="32" t="s">
        <v>219</v>
      </c>
      <c r="H216">
        <f>IF('Раздел 2'!P38&gt;='Раздел 2'!P42,0,1)</f>
        <v>0</v>
      </c>
    </row>
    <row r="217" spans="1:8" x14ac:dyDescent="0.2">
      <c r="A217">
        <f t="shared" si="4"/>
        <v>609542</v>
      </c>
      <c r="B217" s="32">
        <v>2</v>
      </c>
      <c r="C217" s="32">
        <v>182</v>
      </c>
      <c r="D217" s="32">
        <v>182</v>
      </c>
      <c r="E217" s="32" t="s">
        <v>220</v>
      </c>
      <c r="H217">
        <f>IF('Раздел 2'!Q38&gt;='Раздел 2'!Q42,0,1)</f>
        <v>0</v>
      </c>
    </row>
    <row r="218" spans="1:8" x14ac:dyDescent="0.2">
      <c r="A218">
        <f t="shared" si="4"/>
        <v>609542</v>
      </c>
      <c r="B218" s="32">
        <v>2</v>
      </c>
      <c r="C218" s="32">
        <v>183</v>
      </c>
      <c r="D218" s="32">
        <v>183</v>
      </c>
      <c r="E218" s="32" t="s">
        <v>221</v>
      </c>
      <c r="H218">
        <f>IF('Раздел 2'!R38&gt;='Раздел 2'!R42,0,1)</f>
        <v>0</v>
      </c>
    </row>
    <row r="219" spans="1:8" x14ac:dyDescent="0.2">
      <c r="A219">
        <f t="shared" si="4"/>
        <v>609542</v>
      </c>
      <c r="B219" s="32">
        <v>2</v>
      </c>
      <c r="C219" s="32">
        <v>184</v>
      </c>
      <c r="D219" s="32">
        <v>184</v>
      </c>
      <c r="E219" s="32" t="s">
        <v>222</v>
      </c>
      <c r="H219">
        <f>IF('Раздел 2'!S38&gt;='Раздел 2'!S42,0,1)</f>
        <v>0</v>
      </c>
    </row>
    <row r="220" spans="1:8" x14ac:dyDescent="0.2">
      <c r="A220">
        <f t="shared" si="4"/>
        <v>609542</v>
      </c>
      <c r="B220" s="32">
        <v>2</v>
      </c>
      <c r="C220" s="32">
        <v>185</v>
      </c>
      <c r="D220" s="32">
        <v>185</v>
      </c>
      <c r="E220" s="32" t="s">
        <v>223</v>
      </c>
      <c r="H220">
        <f>IF('Раздел 2'!T38&gt;='Раздел 2'!T42,0,1)</f>
        <v>0</v>
      </c>
    </row>
    <row r="221" spans="1:8" x14ac:dyDescent="0.2">
      <c r="A221">
        <f t="shared" si="4"/>
        <v>609542</v>
      </c>
      <c r="B221" s="32">
        <v>2</v>
      </c>
      <c r="C221" s="32">
        <v>186</v>
      </c>
      <c r="D221" s="32">
        <v>186</v>
      </c>
      <c r="E221" s="32" t="s">
        <v>224</v>
      </c>
      <c r="H221">
        <f>IF('Раздел 2'!U38&gt;='Раздел 2'!U42,0,1)</f>
        <v>0</v>
      </c>
    </row>
    <row r="222" spans="1:8" x14ac:dyDescent="0.2">
      <c r="A222">
        <f t="shared" si="4"/>
        <v>609542</v>
      </c>
      <c r="B222" s="32">
        <v>2</v>
      </c>
      <c r="C222" s="32">
        <v>187</v>
      </c>
      <c r="D222" s="32">
        <v>187</v>
      </c>
      <c r="E222" s="32" t="s">
        <v>225</v>
      </c>
      <c r="H222">
        <f>IF('Раздел 2'!V38&gt;='Раздел 2'!V42,0,1)</f>
        <v>0</v>
      </c>
    </row>
    <row r="223" spans="1:8" x14ac:dyDescent="0.2">
      <c r="A223">
        <f t="shared" si="4"/>
        <v>609542</v>
      </c>
      <c r="B223" s="32">
        <v>2</v>
      </c>
      <c r="C223" s="32">
        <v>188</v>
      </c>
      <c r="D223" s="32">
        <v>188</v>
      </c>
      <c r="E223" s="32" t="s">
        <v>226</v>
      </c>
      <c r="H223">
        <f>IF('Раздел 2'!W38&gt;='Раздел 2'!W42,0,1)</f>
        <v>0</v>
      </c>
    </row>
    <row r="224" spans="1:8" x14ac:dyDescent="0.2">
      <c r="A224">
        <f t="shared" si="4"/>
        <v>609542</v>
      </c>
      <c r="B224" s="32">
        <v>2</v>
      </c>
      <c r="C224" s="32">
        <v>189</v>
      </c>
      <c r="D224" s="32">
        <v>189</v>
      </c>
      <c r="E224" s="32" t="s">
        <v>227</v>
      </c>
      <c r="H224">
        <f>IF('Раздел 2'!X38&gt;='Раздел 2'!X42,0,1)</f>
        <v>0</v>
      </c>
    </row>
    <row r="225" spans="1:8" x14ac:dyDescent="0.2">
      <c r="A225">
        <f t="shared" si="4"/>
        <v>609542</v>
      </c>
      <c r="B225" s="32">
        <v>2</v>
      </c>
      <c r="C225" s="32">
        <v>190</v>
      </c>
      <c r="D225" s="32">
        <v>190</v>
      </c>
      <c r="E225" s="32" t="s">
        <v>228</v>
      </c>
      <c r="H225">
        <f>IF('Раздел 2'!Y38&gt;='Раздел 2'!Y42,0,1)</f>
        <v>0</v>
      </c>
    </row>
    <row r="226" spans="1:8" x14ac:dyDescent="0.2">
      <c r="A226">
        <f t="shared" si="4"/>
        <v>609542</v>
      </c>
      <c r="B226" s="32">
        <v>2</v>
      </c>
      <c r="C226" s="32">
        <v>191</v>
      </c>
      <c r="D226" s="32">
        <v>191</v>
      </c>
      <c r="E226" s="32" t="s">
        <v>229</v>
      </c>
      <c r="H226">
        <f>IF('Раздел 2'!Z38&gt;='Раздел 2'!Z42,0,1)</f>
        <v>0</v>
      </c>
    </row>
    <row r="227" spans="1:8" x14ac:dyDescent="0.2">
      <c r="A227">
        <f t="shared" si="4"/>
        <v>609542</v>
      </c>
      <c r="B227" s="32">
        <v>2</v>
      </c>
      <c r="C227" s="32">
        <v>192</v>
      </c>
      <c r="D227" s="32">
        <v>192</v>
      </c>
      <c r="E227" s="32" t="s">
        <v>218</v>
      </c>
      <c r="H227">
        <f>IF('Раздел 2'!AA38&gt;='Раздел 2'!AA42,0,1)</f>
        <v>0</v>
      </c>
    </row>
    <row r="228" spans="1:8" x14ac:dyDescent="0.2">
      <c r="A228">
        <f t="shared" si="4"/>
        <v>609542</v>
      </c>
      <c r="B228" s="32">
        <v>2</v>
      </c>
      <c r="C228" s="32">
        <v>193</v>
      </c>
      <c r="D228" s="32">
        <v>193</v>
      </c>
      <c r="E228" s="32" t="s">
        <v>231</v>
      </c>
      <c r="H228">
        <f>IF('Раздел 2'!P46&gt;='Раздел 2'!P48,0,1)</f>
        <v>0</v>
      </c>
    </row>
    <row r="229" spans="1:8" x14ac:dyDescent="0.2">
      <c r="A229">
        <f t="shared" si="4"/>
        <v>609542</v>
      </c>
      <c r="B229" s="32">
        <v>2</v>
      </c>
      <c r="C229" s="32">
        <v>194</v>
      </c>
      <c r="D229" s="32">
        <v>194</v>
      </c>
      <c r="E229" s="32" t="s">
        <v>232</v>
      </c>
      <c r="H229">
        <f>IF('Раздел 2'!Q46&gt;='Раздел 2'!Q48,0,1)</f>
        <v>0</v>
      </c>
    </row>
    <row r="230" spans="1:8" x14ac:dyDescent="0.2">
      <c r="A230">
        <f t="shared" si="4"/>
        <v>609542</v>
      </c>
      <c r="B230" s="32">
        <v>2</v>
      </c>
      <c r="C230" s="32">
        <v>195</v>
      </c>
      <c r="D230" s="32">
        <v>195</v>
      </c>
      <c r="E230" s="32" t="s">
        <v>233</v>
      </c>
      <c r="H230">
        <f>IF('Раздел 2'!R46&gt;='Раздел 2'!R48,0,1)</f>
        <v>0</v>
      </c>
    </row>
    <row r="231" spans="1:8" x14ac:dyDescent="0.2">
      <c r="A231">
        <f t="shared" si="4"/>
        <v>609542</v>
      </c>
      <c r="B231" s="32">
        <v>2</v>
      </c>
      <c r="C231" s="32">
        <v>196</v>
      </c>
      <c r="D231" s="32">
        <v>196</v>
      </c>
      <c r="E231" s="32" t="s">
        <v>234</v>
      </c>
      <c r="H231">
        <f>IF('Раздел 2'!S46&gt;='Раздел 2'!S48,0,1)</f>
        <v>0</v>
      </c>
    </row>
    <row r="232" spans="1:8" x14ac:dyDescent="0.2">
      <c r="A232">
        <f t="shared" si="4"/>
        <v>609542</v>
      </c>
      <c r="B232" s="32">
        <v>2</v>
      </c>
      <c r="C232" s="32">
        <v>197</v>
      </c>
      <c r="D232" s="32">
        <v>197</v>
      </c>
      <c r="E232" s="32" t="s">
        <v>235</v>
      </c>
      <c r="H232">
        <f>IF('Раздел 2'!T46&gt;='Раздел 2'!T48,0,1)</f>
        <v>0</v>
      </c>
    </row>
    <row r="233" spans="1:8" x14ac:dyDescent="0.2">
      <c r="A233">
        <f t="shared" si="4"/>
        <v>609542</v>
      </c>
      <c r="B233" s="32">
        <v>2</v>
      </c>
      <c r="C233" s="32">
        <v>198</v>
      </c>
      <c r="D233" s="32">
        <v>198</v>
      </c>
      <c r="E233" s="32" t="s">
        <v>236</v>
      </c>
      <c r="H233">
        <f>IF('Раздел 2'!U46&gt;='Раздел 2'!U48,0,1)</f>
        <v>0</v>
      </c>
    </row>
    <row r="234" spans="1:8" x14ac:dyDescent="0.2">
      <c r="A234">
        <f t="shared" si="4"/>
        <v>609542</v>
      </c>
      <c r="B234" s="32">
        <v>2</v>
      </c>
      <c r="C234" s="32">
        <v>199</v>
      </c>
      <c r="D234" s="32">
        <v>199</v>
      </c>
      <c r="E234" s="32" t="s">
        <v>237</v>
      </c>
      <c r="H234">
        <f>IF('Раздел 2'!V46&gt;='Раздел 2'!V48,0,1)</f>
        <v>0</v>
      </c>
    </row>
    <row r="235" spans="1:8" x14ac:dyDescent="0.2">
      <c r="A235">
        <f t="shared" si="4"/>
        <v>609542</v>
      </c>
      <c r="B235" s="32">
        <v>2</v>
      </c>
      <c r="C235" s="32">
        <v>200</v>
      </c>
      <c r="D235" s="32">
        <v>200</v>
      </c>
      <c r="E235" s="32" t="s">
        <v>238</v>
      </c>
      <c r="H235">
        <f>IF('Раздел 2'!W46&gt;='Раздел 2'!W48,0,1)</f>
        <v>0</v>
      </c>
    </row>
    <row r="236" spans="1:8" x14ac:dyDescent="0.2">
      <c r="A236">
        <f t="shared" si="4"/>
        <v>609542</v>
      </c>
      <c r="B236" s="32">
        <v>2</v>
      </c>
      <c r="C236" s="32">
        <v>201</v>
      </c>
      <c r="D236" s="32">
        <v>201</v>
      </c>
      <c r="E236" s="32" t="s">
        <v>239</v>
      </c>
      <c r="H236">
        <f>IF('Раздел 2'!X46&gt;='Раздел 2'!X48,0,1)</f>
        <v>0</v>
      </c>
    </row>
    <row r="237" spans="1:8" x14ac:dyDescent="0.2">
      <c r="A237">
        <f t="shared" si="4"/>
        <v>609542</v>
      </c>
      <c r="B237" s="32">
        <v>2</v>
      </c>
      <c r="C237" s="32">
        <v>202</v>
      </c>
      <c r="D237" s="32">
        <v>202</v>
      </c>
      <c r="E237" s="32" t="s">
        <v>240</v>
      </c>
      <c r="H237">
        <f>IF('Раздел 2'!Y46&gt;='Раздел 2'!Y48,0,1)</f>
        <v>0</v>
      </c>
    </row>
    <row r="238" spans="1:8" x14ac:dyDescent="0.2">
      <c r="A238">
        <f t="shared" si="4"/>
        <v>609542</v>
      </c>
      <c r="B238" s="32">
        <v>2</v>
      </c>
      <c r="C238" s="32">
        <v>203</v>
      </c>
      <c r="D238" s="32">
        <v>203</v>
      </c>
      <c r="E238" s="32" t="s">
        <v>241</v>
      </c>
      <c r="H238">
        <f>IF('Раздел 2'!Z46&gt;='Раздел 2'!Z48,0,1)</f>
        <v>0</v>
      </c>
    </row>
    <row r="239" spans="1:8" x14ac:dyDescent="0.2">
      <c r="A239">
        <f t="shared" si="4"/>
        <v>609542</v>
      </c>
      <c r="B239" s="32">
        <v>2</v>
      </c>
      <c r="C239" s="32">
        <v>204</v>
      </c>
      <c r="D239" s="32">
        <v>204</v>
      </c>
      <c r="E239" s="32" t="s">
        <v>230</v>
      </c>
      <c r="H239">
        <f>IF('Раздел 2'!AA46&gt;='Раздел 2'!AA48,0,1)</f>
        <v>0</v>
      </c>
    </row>
    <row r="240" spans="1:8" x14ac:dyDescent="0.2">
      <c r="A240">
        <f t="shared" si="4"/>
        <v>609542</v>
      </c>
      <c r="B240" s="32">
        <v>2</v>
      </c>
      <c r="C240" s="32">
        <v>205</v>
      </c>
      <c r="D240" s="32">
        <v>205</v>
      </c>
      <c r="E240" s="32" t="s">
        <v>1309</v>
      </c>
      <c r="H240">
        <f>IF('Раздел 2'!P38&gt;='Раздел 2'!P39,0,1)</f>
        <v>0</v>
      </c>
    </row>
    <row r="241" spans="1:8" x14ac:dyDescent="0.2">
      <c r="A241">
        <f t="shared" si="4"/>
        <v>609542</v>
      </c>
      <c r="B241" s="32">
        <v>2</v>
      </c>
      <c r="C241" s="32">
        <v>206</v>
      </c>
      <c r="D241" s="32">
        <v>206</v>
      </c>
      <c r="E241" s="32" t="s">
        <v>1310</v>
      </c>
      <c r="H241">
        <f>IF('Раздел 2'!Q38&gt;='Раздел 2'!Q39,0,1)</f>
        <v>0</v>
      </c>
    </row>
    <row r="242" spans="1:8" x14ac:dyDescent="0.2">
      <c r="A242">
        <f t="shared" si="4"/>
        <v>609542</v>
      </c>
      <c r="B242" s="32">
        <v>2</v>
      </c>
      <c r="C242" s="32">
        <v>207</v>
      </c>
      <c r="D242" s="32">
        <v>207</v>
      </c>
      <c r="E242" s="32" t="s">
        <v>1311</v>
      </c>
      <c r="H242">
        <f>IF('Раздел 2'!R38&gt;='Раздел 2'!R39,0,1)</f>
        <v>0</v>
      </c>
    </row>
    <row r="243" spans="1:8" x14ac:dyDescent="0.2">
      <c r="A243">
        <f t="shared" si="4"/>
        <v>609542</v>
      </c>
      <c r="B243" s="32">
        <v>2</v>
      </c>
      <c r="C243" s="32">
        <v>208</v>
      </c>
      <c r="D243" s="32">
        <v>208</v>
      </c>
      <c r="E243" s="32" t="s">
        <v>1312</v>
      </c>
      <c r="H243">
        <f>IF('Раздел 2'!S38&gt;='Раздел 2'!S39,0,1)</f>
        <v>0</v>
      </c>
    </row>
    <row r="244" spans="1:8" x14ac:dyDescent="0.2">
      <c r="A244">
        <f t="shared" si="4"/>
        <v>609542</v>
      </c>
      <c r="B244" s="32">
        <v>2</v>
      </c>
      <c r="C244" s="32">
        <v>209</v>
      </c>
      <c r="D244" s="32">
        <v>209</v>
      </c>
      <c r="E244" s="32" t="s">
        <v>1313</v>
      </c>
      <c r="H244">
        <f>IF('Раздел 2'!T38&gt;='Раздел 2'!T39,0,1)</f>
        <v>0</v>
      </c>
    </row>
    <row r="245" spans="1:8" x14ac:dyDescent="0.2">
      <c r="A245">
        <f t="shared" si="4"/>
        <v>609542</v>
      </c>
      <c r="B245" s="32">
        <v>2</v>
      </c>
      <c r="C245" s="32">
        <v>210</v>
      </c>
      <c r="D245" s="32">
        <v>210</v>
      </c>
      <c r="E245" s="32" t="s">
        <v>1314</v>
      </c>
      <c r="H245">
        <f>IF('Раздел 2'!U38&gt;='Раздел 2'!U39,0,1)</f>
        <v>0</v>
      </c>
    </row>
    <row r="246" spans="1:8" x14ac:dyDescent="0.2">
      <c r="A246">
        <f t="shared" si="4"/>
        <v>609542</v>
      </c>
      <c r="B246" s="32">
        <v>2</v>
      </c>
      <c r="C246" s="32">
        <v>211</v>
      </c>
      <c r="D246" s="32">
        <v>211</v>
      </c>
      <c r="E246" s="32" t="s">
        <v>1315</v>
      </c>
      <c r="H246">
        <f>IF('Раздел 2'!V38&gt;='Раздел 2'!V39,0,1)</f>
        <v>0</v>
      </c>
    </row>
    <row r="247" spans="1:8" x14ac:dyDescent="0.2">
      <c r="A247">
        <f t="shared" si="4"/>
        <v>609542</v>
      </c>
      <c r="B247" s="32">
        <v>2</v>
      </c>
      <c r="C247" s="32">
        <v>212</v>
      </c>
      <c r="D247" s="32">
        <v>212</v>
      </c>
      <c r="E247" s="32" t="s">
        <v>1316</v>
      </c>
      <c r="H247">
        <f>IF('Раздел 2'!W38&gt;='Раздел 2'!W39,0,1)</f>
        <v>0</v>
      </c>
    </row>
    <row r="248" spans="1:8" x14ac:dyDescent="0.2">
      <c r="A248">
        <f t="shared" si="4"/>
        <v>609542</v>
      </c>
      <c r="B248" s="32">
        <v>2</v>
      </c>
      <c r="C248" s="32">
        <v>213</v>
      </c>
      <c r="D248" s="32">
        <v>213</v>
      </c>
      <c r="E248" s="32" t="s">
        <v>1317</v>
      </c>
      <c r="H248">
        <f>IF('Раздел 2'!X38&gt;='Раздел 2'!X39,0,1)</f>
        <v>0</v>
      </c>
    </row>
    <row r="249" spans="1:8" x14ac:dyDescent="0.2">
      <c r="A249">
        <f t="shared" si="4"/>
        <v>609542</v>
      </c>
      <c r="B249" s="32">
        <v>2</v>
      </c>
      <c r="C249" s="32">
        <v>214</v>
      </c>
      <c r="D249" s="32">
        <v>214</v>
      </c>
      <c r="E249" s="32" t="s">
        <v>1318</v>
      </c>
      <c r="H249">
        <f>IF('Раздел 2'!Y38&gt;='Раздел 2'!Y39,0,1)</f>
        <v>0</v>
      </c>
    </row>
    <row r="250" spans="1:8" x14ac:dyDescent="0.2">
      <c r="A250">
        <f t="shared" si="4"/>
        <v>609542</v>
      </c>
      <c r="B250" s="32">
        <v>2</v>
      </c>
      <c r="C250" s="32">
        <v>215</v>
      </c>
      <c r="D250" s="32">
        <v>215</v>
      </c>
      <c r="E250" s="32" t="s">
        <v>1319</v>
      </c>
      <c r="H250">
        <f>IF('Раздел 2'!Z38&gt;='Раздел 2'!Z39,0,1)</f>
        <v>0</v>
      </c>
    </row>
    <row r="251" spans="1:8" x14ac:dyDescent="0.2">
      <c r="A251">
        <f t="shared" si="4"/>
        <v>609542</v>
      </c>
      <c r="B251" s="32">
        <v>2</v>
      </c>
      <c r="C251" s="32">
        <v>216</v>
      </c>
      <c r="D251" s="32">
        <v>216</v>
      </c>
      <c r="E251" s="32" t="s">
        <v>1331</v>
      </c>
      <c r="H251">
        <f>IF('Раздел 2'!AA38&gt;='Раздел 2'!AA39,0,1)</f>
        <v>0</v>
      </c>
    </row>
    <row r="252" spans="1:8" x14ac:dyDescent="0.2">
      <c r="A252">
        <f t="shared" si="4"/>
        <v>609542</v>
      </c>
      <c r="B252" s="32">
        <v>2</v>
      </c>
      <c r="C252" s="32">
        <v>217</v>
      </c>
      <c r="D252" s="32">
        <v>217</v>
      </c>
      <c r="E252" s="32" t="s">
        <v>1321</v>
      </c>
      <c r="H252">
        <f>IF('Раздел 2'!P38&gt;='Раздел 2'!P40,0,1)</f>
        <v>0</v>
      </c>
    </row>
    <row r="253" spans="1:8" x14ac:dyDescent="0.2">
      <c r="A253">
        <f t="shared" si="4"/>
        <v>609542</v>
      </c>
      <c r="B253" s="32">
        <v>2</v>
      </c>
      <c r="C253" s="32">
        <v>218</v>
      </c>
      <c r="D253" s="32">
        <v>218</v>
      </c>
      <c r="E253" s="32" t="s">
        <v>1322</v>
      </c>
      <c r="H253">
        <f>IF('Раздел 2'!Q38&gt;='Раздел 2'!Q40,0,1)</f>
        <v>0</v>
      </c>
    </row>
    <row r="254" spans="1:8" x14ac:dyDescent="0.2">
      <c r="A254">
        <f t="shared" si="4"/>
        <v>609542</v>
      </c>
      <c r="B254" s="32">
        <v>2</v>
      </c>
      <c r="C254" s="32">
        <v>219</v>
      </c>
      <c r="D254" s="32">
        <v>219</v>
      </c>
      <c r="E254" s="32" t="s">
        <v>1323</v>
      </c>
      <c r="H254">
        <f>IF('Раздел 2'!R38&gt;='Раздел 2'!R40,0,1)</f>
        <v>0</v>
      </c>
    </row>
    <row r="255" spans="1:8" x14ac:dyDescent="0.2">
      <c r="A255">
        <f t="shared" si="4"/>
        <v>609542</v>
      </c>
      <c r="B255" s="32">
        <v>2</v>
      </c>
      <c r="C255" s="32">
        <v>220</v>
      </c>
      <c r="D255" s="32">
        <v>220</v>
      </c>
      <c r="E255" s="32" t="s">
        <v>1324</v>
      </c>
      <c r="H255">
        <f>IF('Раздел 2'!S38&gt;='Раздел 2'!S40,0,1)</f>
        <v>0</v>
      </c>
    </row>
    <row r="256" spans="1:8" x14ac:dyDescent="0.2">
      <c r="A256">
        <f t="shared" si="4"/>
        <v>609542</v>
      </c>
      <c r="B256" s="32">
        <v>2</v>
      </c>
      <c r="C256" s="32">
        <v>221</v>
      </c>
      <c r="D256" s="32">
        <v>221</v>
      </c>
      <c r="E256" s="32" t="s">
        <v>1325</v>
      </c>
      <c r="H256">
        <f>IF('Раздел 2'!T38&gt;='Раздел 2'!T40,0,1)</f>
        <v>0</v>
      </c>
    </row>
    <row r="257" spans="1:8" x14ac:dyDescent="0.2">
      <c r="A257">
        <f t="shared" si="4"/>
        <v>609542</v>
      </c>
      <c r="B257" s="32">
        <v>2</v>
      </c>
      <c r="C257" s="32">
        <v>222</v>
      </c>
      <c r="D257" s="32">
        <v>222</v>
      </c>
      <c r="E257" s="32" t="s">
        <v>1326</v>
      </c>
      <c r="H257">
        <f>IF('Раздел 2'!U38&gt;='Раздел 2'!U40,0,1)</f>
        <v>0</v>
      </c>
    </row>
    <row r="258" spans="1:8" x14ac:dyDescent="0.2">
      <c r="A258">
        <f t="shared" si="4"/>
        <v>609542</v>
      </c>
      <c r="B258" s="32">
        <v>2</v>
      </c>
      <c r="C258" s="32">
        <v>223</v>
      </c>
      <c r="D258" s="32">
        <v>223</v>
      </c>
      <c r="E258" s="32" t="s">
        <v>1327</v>
      </c>
      <c r="H258">
        <f>IF('Раздел 2'!V38&gt;='Раздел 2'!V40,0,1)</f>
        <v>0</v>
      </c>
    </row>
    <row r="259" spans="1:8" x14ac:dyDescent="0.2">
      <c r="A259">
        <f t="shared" si="4"/>
        <v>609542</v>
      </c>
      <c r="B259" s="32">
        <v>2</v>
      </c>
      <c r="C259" s="32">
        <v>224</v>
      </c>
      <c r="D259" s="32">
        <v>224</v>
      </c>
      <c r="E259" s="32" t="s">
        <v>1328</v>
      </c>
      <c r="H259">
        <f>IF('Раздел 2'!W38&gt;='Раздел 2'!W40,0,1)</f>
        <v>0</v>
      </c>
    </row>
    <row r="260" spans="1:8" x14ac:dyDescent="0.2">
      <c r="A260">
        <f t="shared" si="4"/>
        <v>609542</v>
      </c>
      <c r="B260" s="32">
        <v>2</v>
      </c>
      <c r="C260" s="32">
        <v>225</v>
      </c>
      <c r="D260" s="32">
        <v>225</v>
      </c>
      <c r="E260" s="32" t="s">
        <v>1329</v>
      </c>
      <c r="H260">
        <f>IF('Раздел 2'!X38&gt;='Раздел 2'!X40,0,1)</f>
        <v>0</v>
      </c>
    </row>
    <row r="261" spans="1:8" x14ac:dyDescent="0.2">
      <c r="A261">
        <f t="shared" si="4"/>
        <v>609542</v>
      </c>
      <c r="B261" s="32">
        <v>2</v>
      </c>
      <c r="C261" s="32">
        <v>226</v>
      </c>
      <c r="D261" s="32">
        <v>226</v>
      </c>
      <c r="E261" s="32" t="s">
        <v>1330</v>
      </c>
      <c r="H261">
        <f>IF('Раздел 2'!Y38&gt;='Раздел 2'!Y40,0,1)</f>
        <v>0</v>
      </c>
    </row>
    <row r="262" spans="1:8" x14ac:dyDescent="0.2">
      <c r="A262">
        <f t="shared" si="4"/>
        <v>609542</v>
      </c>
      <c r="B262" s="32">
        <v>2</v>
      </c>
      <c r="C262" s="32">
        <v>227</v>
      </c>
      <c r="D262" s="32">
        <v>227</v>
      </c>
      <c r="E262" s="32" t="s">
        <v>1320</v>
      </c>
      <c r="H262">
        <f>IF('Раздел 2'!Z38&gt;='Раздел 2'!Z40,0,1)</f>
        <v>0</v>
      </c>
    </row>
    <row r="263" spans="1:8" x14ac:dyDescent="0.2">
      <c r="A263">
        <f t="shared" si="4"/>
        <v>609542</v>
      </c>
      <c r="B263" s="32">
        <v>2</v>
      </c>
      <c r="C263" s="32">
        <v>228</v>
      </c>
      <c r="D263" s="32">
        <v>228</v>
      </c>
      <c r="E263" s="32" t="s">
        <v>205</v>
      </c>
      <c r="H263">
        <f>IF('Раздел 2'!AA38&gt;='Раздел 2'!AA40,0,1)</f>
        <v>0</v>
      </c>
    </row>
    <row r="264" spans="1:8" x14ac:dyDescent="0.2">
      <c r="A264">
        <f t="shared" si="4"/>
        <v>609542</v>
      </c>
      <c r="B264" s="32">
        <v>2</v>
      </c>
      <c r="C264" s="32">
        <v>229</v>
      </c>
      <c r="D264" s="32">
        <v>229</v>
      </c>
      <c r="E264" s="32" t="s">
        <v>1333</v>
      </c>
      <c r="H264">
        <f>IF('Раздел 2'!P38&gt;='Раздел 2'!P41,0,1)</f>
        <v>0</v>
      </c>
    </row>
    <row r="265" spans="1:8" x14ac:dyDescent="0.2">
      <c r="A265">
        <f t="shared" ref="A265:A327" si="5">P_3</f>
        <v>609542</v>
      </c>
      <c r="B265" s="32">
        <v>2</v>
      </c>
      <c r="C265" s="32">
        <v>230</v>
      </c>
      <c r="D265" s="32">
        <v>230</v>
      </c>
      <c r="E265" s="32" t="s">
        <v>1334</v>
      </c>
      <c r="H265">
        <f>IF('Раздел 2'!Q38&gt;='Раздел 2'!Q41,0,1)</f>
        <v>0</v>
      </c>
    </row>
    <row r="266" spans="1:8" x14ac:dyDescent="0.2">
      <c r="A266">
        <f t="shared" si="5"/>
        <v>609542</v>
      </c>
      <c r="B266" s="32">
        <v>2</v>
      </c>
      <c r="C266" s="32">
        <v>231</v>
      </c>
      <c r="D266" s="32">
        <v>231</v>
      </c>
      <c r="E266" s="32" t="s">
        <v>1335</v>
      </c>
      <c r="H266">
        <f>IF('Раздел 2'!R38&gt;='Раздел 2'!R41,0,1)</f>
        <v>0</v>
      </c>
    </row>
    <row r="267" spans="1:8" x14ac:dyDescent="0.2">
      <c r="A267">
        <f t="shared" si="5"/>
        <v>609542</v>
      </c>
      <c r="B267" s="32">
        <v>2</v>
      </c>
      <c r="C267" s="32">
        <v>232</v>
      </c>
      <c r="D267" s="32">
        <v>232</v>
      </c>
      <c r="E267" s="32" t="s">
        <v>1336</v>
      </c>
      <c r="H267">
        <f>IF('Раздел 2'!S38&gt;='Раздел 2'!S41,0,1)</f>
        <v>0</v>
      </c>
    </row>
    <row r="268" spans="1:8" x14ac:dyDescent="0.2">
      <c r="A268">
        <f t="shared" si="5"/>
        <v>609542</v>
      </c>
      <c r="B268" s="32">
        <v>2</v>
      </c>
      <c r="C268" s="32">
        <v>233</v>
      </c>
      <c r="D268" s="32">
        <v>233</v>
      </c>
      <c r="E268" s="32" t="s">
        <v>140</v>
      </c>
      <c r="H268">
        <f>IF('Раздел 2'!T38&gt;='Раздел 2'!T41,0,1)</f>
        <v>0</v>
      </c>
    </row>
    <row r="269" spans="1:8" x14ac:dyDescent="0.2">
      <c r="A269">
        <f t="shared" si="5"/>
        <v>609542</v>
      </c>
      <c r="B269" s="32">
        <v>2</v>
      </c>
      <c r="C269" s="32">
        <v>234</v>
      </c>
      <c r="D269" s="32">
        <v>234</v>
      </c>
      <c r="E269" s="32" t="s">
        <v>141</v>
      </c>
      <c r="H269">
        <f>IF('Раздел 2'!U38&gt;='Раздел 2'!U41,0,1)</f>
        <v>0</v>
      </c>
    </row>
    <row r="270" spans="1:8" x14ac:dyDescent="0.2">
      <c r="A270">
        <f t="shared" si="5"/>
        <v>609542</v>
      </c>
      <c r="B270" s="32">
        <v>2</v>
      </c>
      <c r="C270" s="32">
        <v>235</v>
      </c>
      <c r="D270" s="32">
        <v>235</v>
      </c>
      <c r="E270" s="32" t="s">
        <v>142</v>
      </c>
      <c r="H270">
        <f>IF('Раздел 2'!V38&gt;='Раздел 2'!V41,0,1)</f>
        <v>0</v>
      </c>
    </row>
    <row r="271" spans="1:8" x14ac:dyDescent="0.2">
      <c r="A271">
        <f t="shared" si="5"/>
        <v>609542</v>
      </c>
      <c r="B271" s="32">
        <v>2</v>
      </c>
      <c r="C271" s="32">
        <v>236</v>
      </c>
      <c r="D271" s="32">
        <v>236</v>
      </c>
      <c r="E271" s="32" t="s">
        <v>143</v>
      </c>
      <c r="H271">
        <f>IF('Раздел 2'!W38&gt;='Раздел 2'!W41,0,1)</f>
        <v>0</v>
      </c>
    </row>
    <row r="272" spans="1:8" x14ac:dyDescent="0.2">
      <c r="A272">
        <f t="shared" si="5"/>
        <v>609542</v>
      </c>
      <c r="B272" s="32">
        <v>2</v>
      </c>
      <c r="C272" s="32">
        <v>237</v>
      </c>
      <c r="D272" s="32">
        <v>237</v>
      </c>
      <c r="E272" s="32" t="s">
        <v>144</v>
      </c>
      <c r="H272">
        <f>IF('Раздел 2'!X38&gt;='Раздел 2'!X41,0,1)</f>
        <v>0</v>
      </c>
    </row>
    <row r="273" spans="1:8" x14ac:dyDescent="0.2">
      <c r="A273">
        <f t="shared" si="5"/>
        <v>609542</v>
      </c>
      <c r="B273" s="32">
        <v>2</v>
      </c>
      <c r="C273" s="32">
        <v>238</v>
      </c>
      <c r="D273" s="32">
        <v>238</v>
      </c>
      <c r="E273" s="32" t="s">
        <v>145</v>
      </c>
      <c r="H273">
        <f>IF('Раздел 2'!Y38&gt;='Раздел 2'!Y41,0,1)</f>
        <v>0</v>
      </c>
    </row>
    <row r="274" spans="1:8" x14ac:dyDescent="0.2">
      <c r="A274">
        <f t="shared" si="5"/>
        <v>609542</v>
      </c>
      <c r="B274" s="32">
        <v>2</v>
      </c>
      <c r="C274" s="32">
        <v>239</v>
      </c>
      <c r="D274" s="32">
        <v>239</v>
      </c>
      <c r="E274" s="32" t="s">
        <v>1332</v>
      </c>
      <c r="H274">
        <f>IF('Раздел 2'!Z38&gt;='Раздел 2'!Z41,0,1)</f>
        <v>0</v>
      </c>
    </row>
    <row r="275" spans="1:8" x14ac:dyDescent="0.2">
      <c r="A275">
        <f t="shared" si="5"/>
        <v>609542</v>
      </c>
      <c r="B275" s="32">
        <v>2</v>
      </c>
      <c r="C275" s="32">
        <v>240</v>
      </c>
      <c r="D275" s="32">
        <v>240</v>
      </c>
      <c r="E275" s="32" t="s">
        <v>146</v>
      </c>
      <c r="H275">
        <f>IF('Раздел 2'!AA38&gt;='Раздел 2'!AA41,0,1)</f>
        <v>0</v>
      </c>
    </row>
    <row r="276" spans="1:8" x14ac:dyDescent="0.2">
      <c r="A276">
        <f t="shared" si="5"/>
        <v>609542</v>
      </c>
      <c r="B276" s="32">
        <v>2</v>
      </c>
      <c r="C276" s="32">
        <v>241</v>
      </c>
      <c r="D276" s="32">
        <v>241</v>
      </c>
      <c r="E276" s="32" t="s">
        <v>148</v>
      </c>
      <c r="H276">
        <f>IF('Раздел 2'!P46&gt;='Раздел 2'!P47,0,1)</f>
        <v>0</v>
      </c>
    </row>
    <row r="277" spans="1:8" x14ac:dyDescent="0.2">
      <c r="A277">
        <f t="shared" si="5"/>
        <v>609542</v>
      </c>
      <c r="B277" s="32">
        <v>2</v>
      </c>
      <c r="C277" s="32">
        <v>242</v>
      </c>
      <c r="D277" s="32">
        <v>242</v>
      </c>
      <c r="E277" s="32" t="s">
        <v>149</v>
      </c>
      <c r="H277">
        <f>IF('Раздел 2'!Q46&gt;='Раздел 2'!Q47,0,1)</f>
        <v>0</v>
      </c>
    </row>
    <row r="278" spans="1:8" x14ac:dyDescent="0.2">
      <c r="A278">
        <f t="shared" si="5"/>
        <v>609542</v>
      </c>
      <c r="B278" s="32">
        <v>2</v>
      </c>
      <c r="C278" s="32">
        <v>243</v>
      </c>
      <c r="D278" s="32">
        <v>243</v>
      </c>
      <c r="E278" s="32" t="s">
        <v>150</v>
      </c>
      <c r="H278">
        <f>IF('Раздел 2'!R46&gt;='Раздел 2'!R47,0,1)</f>
        <v>0</v>
      </c>
    </row>
    <row r="279" spans="1:8" x14ac:dyDescent="0.2">
      <c r="A279">
        <f t="shared" si="5"/>
        <v>609542</v>
      </c>
      <c r="B279" s="32">
        <v>2</v>
      </c>
      <c r="C279" s="32">
        <v>244</v>
      </c>
      <c r="D279" s="32">
        <v>244</v>
      </c>
      <c r="E279" s="32" t="s">
        <v>151</v>
      </c>
      <c r="H279">
        <f>IF('Раздел 2'!S46&gt;='Раздел 2'!S47,0,1)</f>
        <v>0</v>
      </c>
    </row>
    <row r="280" spans="1:8" x14ac:dyDescent="0.2">
      <c r="A280">
        <f t="shared" si="5"/>
        <v>609542</v>
      </c>
      <c r="B280" s="32">
        <v>2</v>
      </c>
      <c r="C280" s="32">
        <v>245</v>
      </c>
      <c r="D280" s="32">
        <v>245</v>
      </c>
      <c r="E280" s="32" t="s">
        <v>152</v>
      </c>
      <c r="H280">
        <f>IF('Раздел 2'!T46&gt;='Раздел 2'!T47,0,1)</f>
        <v>0</v>
      </c>
    </row>
    <row r="281" spans="1:8" x14ac:dyDescent="0.2">
      <c r="A281">
        <f t="shared" si="5"/>
        <v>609542</v>
      </c>
      <c r="B281" s="32">
        <v>2</v>
      </c>
      <c r="C281" s="32">
        <v>246</v>
      </c>
      <c r="D281" s="32">
        <v>246</v>
      </c>
      <c r="E281" s="32" t="s">
        <v>153</v>
      </c>
      <c r="H281">
        <f>IF('Раздел 2'!U46&gt;='Раздел 2'!U47,0,1)</f>
        <v>0</v>
      </c>
    </row>
    <row r="282" spans="1:8" x14ac:dyDescent="0.2">
      <c r="A282">
        <f t="shared" si="5"/>
        <v>609542</v>
      </c>
      <c r="B282" s="32">
        <v>2</v>
      </c>
      <c r="C282" s="32">
        <v>247</v>
      </c>
      <c r="D282" s="32">
        <v>247</v>
      </c>
      <c r="E282" s="32" t="s">
        <v>154</v>
      </c>
      <c r="H282">
        <f>IF('Раздел 2'!V46&gt;='Раздел 2'!V47,0,1)</f>
        <v>0</v>
      </c>
    </row>
    <row r="283" spans="1:8" x14ac:dyDescent="0.2">
      <c r="A283">
        <f t="shared" si="5"/>
        <v>609542</v>
      </c>
      <c r="B283" s="32">
        <v>2</v>
      </c>
      <c r="C283" s="32">
        <v>248</v>
      </c>
      <c r="D283" s="32">
        <v>248</v>
      </c>
      <c r="E283" s="32" t="s">
        <v>155</v>
      </c>
      <c r="H283">
        <f>IF('Раздел 2'!W46&gt;='Раздел 2'!W47,0,1)</f>
        <v>0</v>
      </c>
    </row>
    <row r="284" spans="1:8" x14ac:dyDescent="0.2">
      <c r="A284">
        <f t="shared" si="5"/>
        <v>609542</v>
      </c>
      <c r="B284" s="32">
        <v>2</v>
      </c>
      <c r="C284" s="32">
        <v>249</v>
      </c>
      <c r="D284" s="32">
        <v>249</v>
      </c>
      <c r="E284" s="32" t="s">
        <v>156</v>
      </c>
      <c r="H284">
        <f>IF('Раздел 2'!X46&gt;='Раздел 2'!X47,0,1)</f>
        <v>0</v>
      </c>
    </row>
    <row r="285" spans="1:8" x14ac:dyDescent="0.2">
      <c r="A285">
        <f t="shared" si="5"/>
        <v>609542</v>
      </c>
      <c r="B285" s="32">
        <v>2</v>
      </c>
      <c r="C285" s="32">
        <v>250</v>
      </c>
      <c r="D285" s="32">
        <v>250</v>
      </c>
      <c r="E285" s="32" t="s">
        <v>157</v>
      </c>
      <c r="H285">
        <f>IF('Раздел 2'!Y46&gt;='Раздел 2'!Y47,0,1)</f>
        <v>0</v>
      </c>
    </row>
    <row r="286" spans="1:8" x14ac:dyDescent="0.2">
      <c r="A286">
        <f t="shared" si="5"/>
        <v>609542</v>
      </c>
      <c r="B286" s="32">
        <v>2</v>
      </c>
      <c r="C286" s="32">
        <v>251</v>
      </c>
      <c r="D286" s="32">
        <v>251</v>
      </c>
      <c r="E286" s="32" t="s">
        <v>147</v>
      </c>
      <c r="H286">
        <f>IF('Раздел 2'!Z46&gt;='Раздел 2'!Z47,0,1)</f>
        <v>0</v>
      </c>
    </row>
    <row r="287" spans="1:8" x14ac:dyDescent="0.2">
      <c r="A287">
        <f t="shared" si="5"/>
        <v>609542</v>
      </c>
      <c r="B287" s="32">
        <v>2</v>
      </c>
      <c r="C287" s="32">
        <v>252</v>
      </c>
      <c r="D287" s="32">
        <v>252</v>
      </c>
      <c r="E287" s="32" t="s">
        <v>158</v>
      </c>
      <c r="H287">
        <f>IF('Раздел 2'!AA46&gt;='Раздел 2'!AA47,0,1)</f>
        <v>0</v>
      </c>
    </row>
    <row r="288" spans="1:8" x14ac:dyDescent="0.2">
      <c r="A288">
        <f t="shared" si="5"/>
        <v>609542</v>
      </c>
      <c r="B288" s="32">
        <v>2</v>
      </c>
      <c r="C288" s="32">
        <v>253</v>
      </c>
      <c r="D288" s="32">
        <v>253</v>
      </c>
      <c r="E288" s="32" t="s">
        <v>159</v>
      </c>
      <c r="H288">
        <f>IF('Раздел 2'!P46='Раздел 2'!P21-'Раздел 2'!P22+'Раздел 2'!P23+'Раздел 2'!P25-'Раздел 2'!P26+'Раздел 2'!P27-'Раздел 2'!P30,0,1)</f>
        <v>0</v>
      </c>
    </row>
    <row r="289" spans="1:8" x14ac:dyDescent="0.2">
      <c r="A289">
        <f t="shared" si="5"/>
        <v>609542</v>
      </c>
      <c r="B289" s="32">
        <v>2</v>
      </c>
      <c r="C289" s="32">
        <v>254</v>
      </c>
      <c r="D289" s="32">
        <v>254</v>
      </c>
      <c r="E289" s="32" t="s">
        <v>160</v>
      </c>
      <c r="H289">
        <f>IF('Раздел 2'!Q46='Раздел 2'!Q21-'Раздел 2'!Q22+'Раздел 2'!Q23+'Раздел 2'!Q25-'Раздел 2'!Q26+'Раздел 2'!Q27-'Раздел 2'!Q30,0,1)</f>
        <v>0</v>
      </c>
    </row>
    <row r="290" spans="1:8" x14ac:dyDescent="0.2">
      <c r="A290">
        <f t="shared" si="5"/>
        <v>609542</v>
      </c>
      <c r="B290" s="32">
        <v>2</v>
      </c>
      <c r="C290" s="32">
        <v>255</v>
      </c>
      <c r="D290" s="32">
        <v>255</v>
      </c>
      <c r="E290" s="32" t="s">
        <v>161</v>
      </c>
      <c r="H290">
        <f>IF('Раздел 2'!R46='Раздел 2'!R21-'Раздел 2'!R22+'Раздел 2'!R23+'Раздел 2'!R25-'Раздел 2'!R26+'Раздел 2'!R27-'Раздел 2'!R30,0,1)</f>
        <v>0</v>
      </c>
    </row>
    <row r="291" spans="1:8" x14ac:dyDescent="0.2">
      <c r="A291">
        <f t="shared" si="5"/>
        <v>609542</v>
      </c>
      <c r="B291" s="32">
        <v>2</v>
      </c>
      <c r="C291" s="32">
        <v>256</v>
      </c>
      <c r="D291" s="32">
        <v>256</v>
      </c>
      <c r="E291" s="32" t="s">
        <v>162</v>
      </c>
      <c r="H291">
        <f>IF('Раздел 2'!T46='Раздел 2'!T21-'Раздел 2'!T22+'Раздел 2'!T23+'Раздел 2'!T25-'Раздел 2'!T26+'Раздел 2'!T27-'Раздел 2'!T30,0,1)</f>
        <v>0</v>
      </c>
    </row>
    <row r="292" spans="1:8" x14ac:dyDescent="0.2">
      <c r="A292">
        <f t="shared" si="5"/>
        <v>609542</v>
      </c>
      <c r="B292" s="32">
        <v>2</v>
      </c>
      <c r="C292" s="32">
        <v>257</v>
      </c>
      <c r="D292" s="32">
        <v>257</v>
      </c>
      <c r="E292" s="32" t="s">
        <v>163</v>
      </c>
      <c r="H292">
        <f>IF('Раздел 2'!U46='Раздел 2'!U21-'Раздел 2'!U22+'Раздел 2'!U23+'Раздел 2'!U25-'Раздел 2'!U26+'Раздел 2'!U27-'Раздел 2'!U30,0,1)</f>
        <v>0</v>
      </c>
    </row>
    <row r="293" spans="1:8" x14ac:dyDescent="0.2">
      <c r="A293">
        <f t="shared" si="5"/>
        <v>609542</v>
      </c>
      <c r="B293" s="32">
        <v>2</v>
      </c>
      <c r="C293" s="32">
        <v>258</v>
      </c>
      <c r="D293" s="32">
        <v>258</v>
      </c>
      <c r="E293" s="32" t="s">
        <v>164</v>
      </c>
      <c r="H293">
        <f>IF('Раздел 2'!V46='Раздел 2'!V21-'Раздел 2'!V22+'Раздел 2'!V23+'Раздел 2'!V25-'Раздел 2'!V26+'Раздел 2'!V27-'Раздел 2'!V30,0,1)</f>
        <v>0</v>
      </c>
    </row>
    <row r="294" spans="1:8" x14ac:dyDescent="0.2">
      <c r="A294">
        <f t="shared" si="5"/>
        <v>609542</v>
      </c>
      <c r="B294" s="32">
        <v>2</v>
      </c>
      <c r="C294" s="32">
        <v>259</v>
      </c>
      <c r="D294" s="32">
        <v>259</v>
      </c>
      <c r="E294" s="32" t="s">
        <v>165</v>
      </c>
      <c r="H294">
        <f>IF('Раздел 2'!W46='Раздел 2'!W21-'Раздел 2'!W22+'Раздел 2'!W23+'Раздел 2'!W25-'Раздел 2'!W26+'Раздел 2'!W27-'Раздел 2'!W30,0,1)</f>
        <v>0</v>
      </c>
    </row>
    <row r="295" spans="1:8" x14ac:dyDescent="0.2">
      <c r="A295">
        <f t="shared" si="5"/>
        <v>609542</v>
      </c>
      <c r="B295" s="32">
        <v>2</v>
      </c>
      <c r="C295" s="32">
        <v>260</v>
      </c>
      <c r="D295" s="32">
        <v>260</v>
      </c>
      <c r="E295" s="32" t="s">
        <v>166</v>
      </c>
      <c r="H295">
        <f>IF('Раздел 2'!X46='Раздел 2'!X21-'Раздел 2'!X22+'Раздел 2'!X23+'Раздел 2'!X25-'Раздел 2'!X26+'Раздел 2'!X27-'Раздел 2'!X30,0,1)</f>
        <v>0</v>
      </c>
    </row>
    <row r="296" spans="1:8" x14ac:dyDescent="0.2">
      <c r="A296">
        <f t="shared" si="5"/>
        <v>609542</v>
      </c>
      <c r="B296" s="32">
        <v>2</v>
      </c>
      <c r="C296" s="32">
        <v>261</v>
      </c>
      <c r="D296" s="32">
        <v>261</v>
      </c>
      <c r="E296" s="32" t="s">
        <v>167</v>
      </c>
      <c r="H296">
        <f>IF('Раздел 2'!Y46='Раздел 2'!Y21-'Раздел 2'!Y22+'Раздел 2'!Y23+'Раздел 2'!Y25-'Раздел 2'!Y26+'Раздел 2'!Y27-'Раздел 2'!Y30,0,1)</f>
        <v>0</v>
      </c>
    </row>
    <row r="297" spans="1:8" x14ac:dyDescent="0.2">
      <c r="A297">
        <f t="shared" si="5"/>
        <v>609542</v>
      </c>
      <c r="B297" s="32">
        <v>2</v>
      </c>
      <c r="C297" s="32">
        <v>262</v>
      </c>
      <c r="D297" s="32">
        <v>262</v>
      </c>
      <c r="E297" s="32" t="s">
        <v>168</v>
      </c>
      <c r="H297">
        <f>IF('Раздел 2'!Z46='Раздел 2'!Z21-'Раздел 2'!Z22+'Раздел 2'!Z23+'Раздел 2'!Z25-'Раздел 2'!Z26+'Раздел 2'!Z27-'Раздел 2'!Z30,0,1)</f>
        <v>0</v>
      </c>
    </row>
    <row r="298" spans="1:8" x14ac:dyDescent="0.2">
      <c r="A298">
        <f t="shared" si="5"/>
        <v>609542</v>
      </c>
      <c r="B298" s="32">
        <v>2</v>
      </c>
      <c r="C298" s="32">
        <v>264</v>
      </c>
      <c r="D298" s="32">
        <v>264</v>
      </c>
      <c r="E298" s="32" t="s">
        <v>169</v>
      </c>
      <c r="H298">
        <f>IF('Раздел 2'!S46='Раздел 2'!S21-'Раздел 2'!S22+'Раздел 2'!S23+'Раздел 2'!S24+'Раздел 2'!S25-'Раздел 2'!S26+'Раздел 2'!S27-'Раздел 2'!S30-'Раздел 2'!S45,0,1)</f>
        <v>0</v>
      </c>
    </row>
    <row r="299" spans="1:8" x14ac:dyDescent="0.2">
      <c r="A299">
        <f t="shared" si="5"/>
        <v>609542</v>
      </c>
      <c r="B299" s="32">
        <v>2</v>
      </c>
      <c r="C299" s="32">
        <v>265</v>
      </c>
      <c r="D299" s="32">
        <v>265</v>
      </c>
      <c r="E299" s="32" t="s">
        <v>170</v>
      </c>
      <c r="H299">
        <f>IF('Раздел 2'!AA46='Раздел 2'!AA21-'Раздел 2'!AA22+'Раздел 2'!AA23+'Раздел 2'!AA24+'Раздел 2'!AA25-'Раздел 2'!AA26+'Раздел 2'!AA27-'Раздел 2'!AA30-'Раздел 2'!AA45,0,1)</f>
        <v>0</v>
      </c>
    </row>
    <row r="300" spans="1:8" x14ac:dyDescent="0.2">
      <c r="A300">
        <f t="shared" si="5"/>
        <v>609542</v>
      </c>
      <c r="B300" s="32">
        <v>2</v>
      </c>
      <c r="C300" s="32">
        <v>266</v>
      </c>
      <c r="D300" s="32">
        <v>266</v>
      </c>
      <c r="E300" s="32" t="s">
        <v>1151</v>
      </c>
      <c r="H300">
        <f>IF('Раздел 2'!P21&gt;='Раздел 2'!Q21,0,1)</f>
        <v>0</v>
      </c>
    </row>
    <row r="301" spans="1:8" x14ac:dyDescent="0.2">
      <c r="A301">
        <f t="shared" si="5"/>
        <v>609542</v>
      </c>
      <c r="B301" s="32">
        <v>2</v>
      </c>
      <c r="C301" s="32">
        <v>267</v>
      </c>
      <c r="D301" s="32">
        <v>267</v>
      </c>
      <c r="E301" s="32" t="s">
        <v>665</v>
      </c>
      <c r="H301">
        <f>IF('Раздел 2'!P22&gt;='Раздел 2'!Q22,0,1)</f>
        <v>0</v>
      </c>
    </row>
    <row r="302" spans="1:8" x14ac:dyDescent="0.2">
      <c r="A302">
        <f t="shared" si="5"/>
        <v>609542</v>
      </c>
      <c r="B302" s="32">
        <v>2</v>
      </c>
      <c r="C302" s="32">
        <v>268</v>
      </c>
      <c r="D302" s="32">
        <v>268</v>
      </c>
      <c r="E302" s="32" t="s">
        <v>666</v>
      </c>
      <c r="H302">
        <f>IF('Раздел 2'!P23&gt;='Раздел 2'!Q23,0,1)</f>
        <v>0</v>
      </c>
    </row>
    <row r="303" spans="1:8" x14ac:dyDescent="0.2">
      <c r="A303">
        <f t="shared" si="5"/>
        <v>609542</v>
      </c>
      <c r="B303" s="32">
        <v>2</v>
      </c>
      <c r="C303" s="32">
        <v>269</v>
      </c>
      <c r="D303" s="32">
        <v>269</v>
      </c>
      <c r="E303" s="32" t="s">
        <v>668</v>
      </c>
      <c r="H303">
        <f>IF('Раздел 2'!P25&gt;='Раздел 2'!Q25,0,1)</f>
        <v>0</v>
      </c>
    </row>
    <row r="304" spans="1:8" x14ac:dyDescent="0.2">
      <c r="A304">
        <f t="shared" si="5"/>
        <v>609542</v>
      </c>
      <c r="B304" s="32">
        <v>2</v>
      </c>
      <c r="C304" s="32">
        <v>270</v>
      </c>
      <c r="D304" s="32">
        <v>270</v>
      </c>
      <c r="E304" s="32" t="s">
        <v>669</v>
      </c>
      <c r="H304">
        <f>IF('Раздел 2'!P26&gt;='Раздел 2'!Q26,0,1)</f>
        <v>0</v>
      </c>
    </row>
    <row r="305" spans="1:8" x14ac:dyDescent="0.2">
      <c r="A305">
        <f t="shared" si="5"/>
        <v>609542</v>
      </c>
      <c r="B305" s="32">
        <v>2</v>
      </c>
      <c r="C305" s="32">
        <v>271</v>
      </c>
      <c r="D305" s="32">
        <v>271</v>
      </c>
      <c r="E305" s="32" t="s">
        <v>670</v>
      </c>
      <c r="H305">
        <f>IF('Раздел 2'!P27&gt;='Раздел 2'!Q27,0,1)</f>
        <v>0</v>
      </c>
    </row>
    <row r="306" spans="1:8" x14ac:dyDescent="0.2">
      <c r="A306">
        <f t="shared" si="5"/>
        <v>609542</v>
      </c>
      <c r="B306" s="32">
        <v>2</v>
      </c>
      <c r="C306" s="32">
        <v>272</v>
      </c>
      <c r="D306" s="32">
        <v>272</v>
      </c>
      <c r="E306" s="32" t="s">
        <v>671</v>
      </c>
      <c r="H306">
        <f>IF('Раздел 2'!P28&gt;='Раздел 2'!Q28,0,1)</f>
        <v>0</v>
      </c>
    </row>
    <row r="307" spans="1:8" x14ac:dyDescent="0.2">
      <c r="A307">
        <f t="shared" si="5"/>
        <v>609542</v>
      </c>
      <c r="B307" s="32">
        <v>2</v>
      </c>
      <c r="C307" s="32">
        <v>273</v>
      </c>
      <c r="D307" s="32">
        <v>273</v>
      </c>
      <c r="E307" s="32" t="s">
        <v>672</v>
      </c>
      <c r="H307">
        <f>IF('Раздел 2'!P29&gt;='Раздел 2'!Q29,0,1)</f>
        <v>0</v>
      </c>
    </row>
    <row r="308" spans="1:8" x14ac:dyDescent="0.2">
      <c r="A308">
        <f t="shared" si="5"/>
        <v>609542</v>
      </c>
      <c r="B308" s="32">
        <v>2</v>
      </c>
      <c r="C308" s="32">
        <v>274</v>
      </c>
      <c r="D308" s="32">
        <v>274</v>
      </c>
      <c r="E308" s="32" t="s">
        <v>673</v>
      </c>
      <c r="H308">
        <f>IF('Раздел 2'!P30&gt;='Раздел 2'!Q30,0,1)</f>
        <v>0</v>
      </c>
    </row>
    <row r="309" spans="1:8" x14ac:dyDescent="0.2">
      <c r="A309">
        <f t="shared" si="5"/>
        <v>609542</v>
      </c>
      <c r="B309" s="32">
        <v>2</v>
      </c>
      <c r="C309" s="32">
        <v>275</v>
      </c>
      <c r="D309" s="32">
        <v>275</v>
      </c>
      <c r="E309" s="32" t="s">
        <v>674</v>
      </c>
      <c r="H309">
        <f>IF('Раздел 2'!P31&gt;='Раздел 2'!Q31,0,1)</f>
        <v>0</v>
      </c>
    </row>
    <row r="310" spans="1:8" x14ac:dyDescent="0.2">
      <c r="A310">
        <f t="shared" si="5"/>
        <v>609542</v>
      </c>
      <c r="B310" s="32">
        <v>2</v>
      </c>
      <c r="C310" s="32">
        <v>276</v>
      </c>
      <c r="D310" s="32">
        <v>276</v>
      </c>
      <c r="E310" s="32" t="s">
        <v>675</v>
      </c>
      <c r="H310">
        <f>IF('Раздел 2'!P32&gt;='Раздел 2'!Q32,0,1)</f>
        <v>0</v>
      </c>
    </row>
    <row r="311" spans="1:8" x14ac:dyDescent="0.2">
      <c r="A311">
        <f t="shared" si="5"/>
        <v>609542</v>
      </c>
      <c r="B311" s="32">
        <v>2</v>
      </c>
      <c r="C311" s="32">
        <v>277</v>
      </c>
      <c r="D311" s="32">
        <v>277</v>
      </c>
      <c r="E311" s="32" t="s">
        <v>676</v>
      </c>
      <c r="H311">
        <f>IF('Раздел 2'!P33&gt;='Раздел 2'!Q33,0,1)</f>
        <v>0</v>
      </c>
    </row>
    <row r="312" spans="1:8" x14ac:dyDescent="0.2">
      <c r="A312">
        <f t="shared" si="5"/>
        <v>609542</v>
      </c>
      <c r="B312" s="32">
        <v>2</v>
      </c>
      <c r="C312" s="32">
        <v>278</v>
      </c>
      <c r="D312" s="32">
        <v>278</v>
      </c>
      <c r="E312" s="32" t="s">
        <v>677</v>
      </c>
      <c r="H312">
        <f>IF('Раздел 2'!P34&gt;='Раздел 2'!Q34,0,1)</f>
        <v>0</v>
      </c>
    </row>
    <row r="313" spans="1:8" x14ac:dyDescent="0.2">
      <c r="A313">
        <f t="shared" si="5"/>
        <v>609542</v>
      </c>
      <c r="B313" s="32">
        <v>2</v>
      </c>
      <c r="C313" s="32">
        <v>279</v>
      </c>
      <c r="D313" s="32">
        <v>279</v>
      </c>
      <c r="E313" s="32" t="s">
        <v>678</v>
      </c>
      <c r="H313">
        <f>IF('Раздел 2'!P35&gt;='Раздел 2'!Q35,0,1)</f>
        <v>0</v>
      </c>
    </row>
    <row r="314" spans="1:8" x14ac:dyDescent="0.2">
      <c r="A314">
        <f t="shared" si="5"/>
        <v>609542</v>
      </c>
      <c r="B314" s="32">
        <v>2</v>
      </c>
      <c r="C314" s="32">
        <v>280</v>
      </c>
      <c r="D314" s="32">
        <v>280</v>
      </c>
      <c r="E314" s="32" t="s">
        <v>679</v>
      </c>
      <c r="H314">
        <f>IF('Раздел 2'!P36&gt;='Раздел 2'!Q36,0,1)</f>
        <v>0</v>
      </c>
    </row>
    <row r="315" spans="1:8" x14ac:dyDescent="0.2">
      <c r="A315">
        <f t="shared" si="5"/>
        <v>609542</v>
      </c>
      <c r="B315" s="32">
        <v>2</v>
      </c>
      <c r="C315" s="32">
        <v>281</v>
      </c>
      <c r="D315" s="32">
        <v>281</v>
      </c>
      <c r="E315" s="32" t="s">
        <v>680</v>
      </c>
      <c r="H315">
        <f>IF('Раздел 2'!P37&gt;='Раздел 2'!Q37,0,1)</f>
        <v>0</v>
      </c>
    </row>
    <row r="316" spans="1:8" x14ac:dyDescent="0.2">
      <c r="A316">
        <f t="shared" si="5"/>
        <v>609542</v>
      </c>
      <c r="B316" s="32">
        <v>2</v>
      </c>
      <c r="C316" s="32">
        <v>282</v>
      </c>
      <c r="D316" s="32">
        <v>282</v>
      </c>
      <c r="E316" s="32" t="s">
        <v>681</v>
      </c>
      <c r="H316">
        <f>IF('Раздел 2'!P38&gt;='Раздел 2'!Q38,0,1)</f>
        <v>0</v>
      </c>
    </row>
    <row r="317" spans="1:8" x14ac:dyDescent="0.2">
      <c r="A317">
        <f t="shared" si="5"/>
        <v>609542</v>
      </c>
      <c r="B317" s="32">
        <v>2</v>
      </c>
      <c r="C317" s="32">
        <v>283</v>
      </c>
      <c r="D317" s="32">
        <v>283</v>
      </c>
      <c r="E317" s="32" t="s">
        <v>682</v>
      </c>
      <c r="H317">
        <f>IF('Раздел 2'!P39&gt;='Раздел 2'!Q39,0,1)</f>
        <v>0</v>
      </c>
    </row>
    <row r="318" spans="1:8" x14ac:dyDescent="0.2">
      <c r="A318">
        <f t="shared" si="5"/>
        <v>609542</v>
      </c>
      <c r="B318" s="32">
        <v>2</v>
      </c>
      <c r="C318" s="32">
        <v>284</v>
      </c>
      <c r="D318" s="32">
        <v>284</v>
      </c>
      <c r="E318" s="32" t="s">
        <v>683</v>
      </c>
      <c r="H318">
        <f>IF('Раздел 2'!P40&gt;='Раздел 2'!Q40,0,1)</f>
        <v>0</v>
      </c>
    </row>
    <row r="319" spans="1:8" x14ac:dyDescent="0.2">
      <c r="A319">
        <f t="shared" si="5"/>
        <v>609542</v>
      </c>
      <c r="B319" s="32">
        <v>2</v>
      </c>
      <c r="C319" s="32">
        <v>285</v>
      </c>
      <c r="D319" s="32">
        <v>285</v>
      </c>
      <c r="E319" s="32" t="s">
        <v>684</v>
      </c>
      <c r="H319">
        <f>IF('Раздел 2'!P41&gt;='Раздел 2'!Q41,0,1)</f>
        <v>0</v>
      </c>
    </row>
    <row r="320" spans="1:8" x14ac:dyDescent="0.2">
      <c r="A320">
        <f t="shared" si="5"/>
        <v>609542</v>
      </c>
      <c r="B320" s="32">
        <v>2</v>
      </c>
      <c r="C320" s="32">
        <v>286</v>
      </c>
      <c r="D320" s="32">
        <v>286</v>
      </c>
      <c r="E320" s="32" t="s">
        <v>685</v>
      </c>
      <c r="H320">
        <f>IF('Раздел 2'!P42&gt;='Раздел 2'!Q42,0,1)</f>
        <v>0</v>
      </c>
    </row>
    <row r="321" spans="1:8" x14ac:dyDescent="0.2">
      <c r="A321">
        <f t="shared" si="5"/>
        <v>609542</v>
      </c>
      <c r="B321" s="32">
        <v>2</v>
      </c>
      <c r="C321" s="32">
        <v>287</v>
      </c>
      <c r="D321" s="32">
        <v>287</v>
      </c>
      <c r="E321" s="32" t="s">
        <v>873</v>
      </c>
      <c r="H321">
        <f>IF('Раздел 2'!P43&gt;='Раздел 2'!Q43,0,1)</f>
        <v>0</v>
      </c>
    </row>
    <row r="322" spans="1:8" x14ac:dyDescent="0.2">
      <c r="A322">
        <f t="shared" si="5"/>
        <v>609542</v>
      </c>
      <c r="B322" s="32">
        <v>2</v>
      </c>
      <c r="C322" s="32">
        <v>288</v>
      </c>
      <c r="D322" s="32">
        <v>288</v>
      </c>
      <c r="E322" s="32" t="s">
        <v>874</v>
      </c>
      <c r="H322">
        <f>IF('Раздел 2'!P44&gt;='Раздел 2'!Q44,0,1)</f>
        <v>0</v>
      </c>
    </row>
    <row r="323" spans="1:8" x14ac:dyDescent="0.2">
      <c r="A323">
        <f t="shared" si="5"/>
        <v>609542</v>
      </c>
      <c r="B323" s="32">
        <v>2</v>
      </c>
      <c r="C323" s="32">
        <v>289</v>
      </c>
      <c r="D323" s="32">
        <v>289</v>
      </c>
      <c r="E323" s="32" t="s">
        <v>876</v>
      </c>
      <c r="H323">
        <f>IF('Раздел 2'!P46&gt;='Раздел 2'!Q46,0,1)</f>
        <v>0</v>
      </c>
    </row>
    <row r="324" spans="1:8" x14ac:dyDescent="0.2">
      <c r="A324">
        <f t="shared" si="5"/>
        <v>609542</v>
      </c>
      <c r="B324" s="32">
        <v>2</v>
      </c>
      <c r="C324" s="32">
        <v>290</v>
      </c>
      <c r="D324" s="32">
        <v>290</v>
      </c>
      <c r="E324" s="32" t="s">
        <v>877</v>
      </c>
      <c r="H324">
        <f>IF('Раздел 2'!P47&gt;='Раздел 2'!Q47,0,1)</f>
        <v>0</v>
      </c>
    </row>
    <row r="325" spans="1:8" x14ac:dyDescent="0.2">
      <c r="A325">
        <f t="shared" si="5"/>
        <v>609542</v>
      </c>
      <c r="B325" s="32">
        <v>2</v>
      </c>
      <c r="C325" s="32">
        <v>291</v>
      </c>
      <c r="D325" s="32">
        <v>291</v>
      </c>
      <c r="E325" s="32" t="s">
        <v>878</v>
      </c>
      <c r="H325">
        <f>IF('Раздел 2'!P48&gt;='Раздел 2'!Q48,0,1)</f>
        <v>0</v>
      </c>
    </row>
    <row r="326" spans="1:8" x14ac:dyDescent="0.2">
      <c r="A326">
        <f t="shared" si="5"/>
        <v>609542</v>
      </c>
      <c r="B326" s="32">
        <v>2</v>
      </c>
      <c r="C326" s="32">
        <v>292</v>
      </c>
      <c r="D326" s="32">
        <v>292</v>
      </c>
      <c r="E326" s="32" t="s">
        <v>686</v>
      </c>
      <c r="H326">
        <f>IF('Раздел 2'!P21&gt;='Раздел 2'!R21,0,1)</f>
        <v>0</v>
      </c>
    </row>
    <row r="327" spans="1:8" x14ac:dyDescent="0.2">
      <c r="A327">
        <f t="shared" si="5"/>
        <v>609542</v>
      </c>
      <c r="B327" s="32">
        <v>2</v>
      </c>
      <c r="C327" s="32">
        <v>293</v>
      </c>
      <c r="D327" s="32">
        <v>293</v>
      </c>
      <c r="E327" s="32" t="s">
        <v>687</v>
      </c>
      <c r="H327">
        <f>IF('Раздел 2'!P22&gt;='Раздел 2'!R22,0,1)</f>
        <v>0</v>
      </c>
    </row>
    <row r="328" spans="1:8" x14ac:dyDescent="0.2">
      <c r="A328">
        <f t="shared" ref="A328:A391" si="6">P_3</f>
        <v>609542</v>
      </c>
      <c r="B328" s="32">
        <v>2</v>
      </c>
      <c r="C328" s="32">
        <v>294</v>
      </c>
      <c r="D328" s="32">
        <v>294</v>
      </c>
      <c r="E328" s="32" t="s">
        <v>688</v>
      </c>
      <c r="H328">
        <f>IF('Раздел 2'!P23&gt;='Раздел 2'!R23,0,1)</f>
        <v>0</v>
      </c>
    </row>
    <row r="329" spans="1:8" x14ac:dyDescent="0.2">
      <c r="A329">
        <f t="shared" si="6"/>
        <v>609542</v>
      </c>
      <c r="B329" s="32">
        <v>2</v>
      </c>
      <c r="C329" s="32">
        <v>295</v>
      </c>
      <c r="D329" s="32">
        <v>295</v>
      </c>
      <c r="E329" s="32" t="s">
        <v>690</v>
      </c>
      <c r="H329">
        <f>IF('Раздел 2'!P25&gt;='Раздел 2'!R25,0,1)</f>
        <v>0</v>
      </c>
    </row>
    <row r="330" spans="1:8" x14ac:dyDescent="0.2">
      <c r="A330">
        <f t="shared" si="6"/>
        <v>609542</v>
      </c>
      <c r="B330" s="32">
        <v>2</v>
      </c>
      <c r="C330" s="32">
        <v>296</v>
      </c>
      <c r="D330" s="32">
        <v>296</v>
      </c>
      <c r="E330" s="32" t="s">
        <v>691</v>
      </c>
      <c r="H330">
        <f>IF('Раздел 2'!P26&gt;='Раздел 2'!R26,0,1)</f>
        <v>0</v>
      </c>
    </row>
    <row r="331" spans="1:8" x14ac:dyDescent="0.2">
      <c r="A331">
        <f t="shared" si="6"/>
        <v>609542</v>
      </c>
      <c r="B331" s="32">
        <v>2</v>
      </c>
      <c r="C331" s="32">
        <v>297</v>
      </c>
      <c r="D331" s="32">
        <v>297</v>
      </c>
      <c r="E331" s="32" t="s">
        <v>692</v>
      </c>
      <c r="H331">
        <f>IF('Раздел 2'!P27&gt;='Раздел 2'!R27,0,1)</f>
        <v>0</v>
      </c>
    </row>
    <row r="332" spans="1:8" x14ac:dyDescent="0.2">
      <c r="A332">
        <f t="shared" si="6"/>
        <v>609542</v>
      </c>
      <c r="B332" s="32">
        <v>2</v>
      </c>
      <c r="C332" s="32">
        <v>298</v>
      </c>
      <c r="D332" s="32">
        <v>298</v>
      </c>
      <c r="E332" s="32" t="s">
        <v>693</v>
      </c>
      <c r="H332">
        <f>IF('Раздел 2'!P28&gt;='Раздел 2'!R28,0,1)</f>
        <v>0</v>
      </c>
    </row>
    <row r="333" spans="1:8" x14ac:dyDescent="0.2">
      <c r="A333">
        <f t="shared" si="6"/>
        <v>609542</v>
      </c>
      <c r="B333" s="32">
        <v>2</v>
      </c>
      <c r="C333" s="32">
        <v>299</v>
      </c>
      <c r="D333" s="32">
        <v>299</v>
      </c>
      <c r="E333" s="32" t="s">
        <v>694</v>
      </c>
      <c r="H333">
        <f>IF('Раздел 2'!P29&gt;='Раздел 2'!R29,0,1)</f>
        <v>0</v>
      </c>
    </row>
    <row r="334" spans="1:8" x14ac:dyDescent="0.2">
      <c r="A334">
        <f t="shared" si="6"/>
        <v>609542</v>
      </c>
      <c r="B334" s="32">
        <v>2</v>
      </c>
      <c r="C334" s="32">
        <v>300</v>
      </c>
      <c r="D334" s="32">
        <v>300</v>
      </c>
      <c r="E334" s="32" t="s">
        <v>695</v>
      </c>
      <c r="H334">
        <f>IF('Раздел 2'!P30&gt;='Раздел 2'!R30,0,1)</f>
        <v>0</v>
      </c>
    </row>
    <row r="335" spans="1:8" x14ac:dyDescent="0.2">
      <c r="A335">
        <f t="shared" si="6"/>
        <v>609542</v>
      </c>
      <c r="B335" s="32">
        <v>2</v>
      </c>
      <c r="C335" s="32">
        <v>301</v>
      </c>
      <c r="D335" s="32">
        <v>301</v>
      </c>
      <c r="E335" s="32" t="s">
        <v>696</v>
      </c>
      <c r="H335">
        <f>IF('Раздел 2'!P31&gt;='Раздел 2'!R31,0,1)</f>
        <v>0</v>
      </c>
    </row>
    <row r="336" spans="1:8" x14ac:dyDescent="0.2">
      <c r="A336">
        <f t="shared" si="6"/>
        <v>609542</v>
      </c>
      <c r="B336" s="32">
        <v>2</v>
      </c>
      <c r="C336" s="32">
        <v>302</v>
      </c>
      <c r="D336" s="32">
        <v>302</v>
      </c>
      <c r="E336" s="32" t="s">
        <v>697</v>
      </c>
      <c r="H336">
        <f>IF('Раздел 2'!P32&gt;='Раздел 2'!R32,0,1)</f>
        <v>0</v>
      </c>
    </row>
    <row r="337" spans="1:8" x14ac:dyDescent="0.2">
      <c r="A337">
        <f t="shared" si="6"/>
        <v>609542</v>
      </c>
      <c r="B337" s="32">
        <v>2</v>
      </c>
      <c r="C337" s="32">
        <v>303</v>
      </c>
      <c r="D337" s="32">
        <v>303</v>
      </c>
      <c r="E337" s="32" t="s">
        <v>698</v>
      </c>
      <c r="H337">
        <f>IF('Раздел 2'!P33&gt;='Раздел 2'!R33,0,1)</f>
        <v>0</v>
      </c>
    </row>
    <row r="338" spans="1:8" x14ac:dyDescent="0.2">
      <c r="A338">
        <f t="shared" si="6"/>
        <v>609542</v>
      </c>
      <c r="B338" s="32">
        <v>2</v>
      </c>
      <c r="C338" s="32">
        <v>304</v>
      </c>
      <c r="D338" s="32">
        <v>304</v>
      </c>
      <c r="E338" s="32" t="s">
        <v>699</v>
      </c>
      <c r="H338">
        <f>IF('Раздел 2'!P34&gt;='Раздел 2'!R34,0,1)</f>
        <v>0</v>
      </c>
    </row>
    <row r="339" spans="1:8" x14ac:dyDescent="0.2">
      <c r="A339">
        <f t="shared" si="6"/>
        <v>609542</v>
      </c>
      <c r="B339" s="32">
        <v>2</v>
      </c>
      <c r="C339" s="32">
        <v>305</v>
      </c>
      <c r="D339" s="32">
        <v>305</v>
      </c>
      <c r="E339" s="32" t="s">
        <v>700</v>
      </c>
      <c r="H339">
        <f>IF('Раздел 2'!P35&gt;='Раздел 2'!R35,0,1)</f>
        <v>0</v>
      </c>
    </row>
    <row r="340" spans="1:8" x14ac:dyDescent="0.2">
      <c r="A340">
        <f t="shared" si="6"/>
        <v>609542</v>
      </c>
      <c r="B340" s="32">
        <v>2</v>
      </c>
      <c r="C340" s="32">
        <v>306</v>
      </c>
      <c r="D340" s="32">
        <v>306</v>
      </c>
      <c r="E340" s="32" t="s">
        <v>701</v>
      </c>
      <c r="H340">
        <f>IF('Раздел 2'!P36&gt;='Раздел 2'!R36,0,1)</f>
        <v>0</v>
      </c>
    </row>
    <row r="341" spans="1:8" x14ac:dyDescent="0.2">
      <c r="A341">
        <f t="shared" si="6"/>
        <v>609542</v>
      </c>
      <c r="B341" s="32">
        <v>2</v>
      </c>
      <c r="C341" s="32">
        <v>307</v>
      </c>
      <c r="D341" s="32">
        <v>307</v>
      </c>
      <c r="E341" s="32" t="s">
        <v>702</v>
      </c>
      <c r="H341">
        <f>IF('Раздел 2'!P37&gt;='Раздел 2'!R37,0,1)</f>
        <v>0</v>
      </c>
    </row>
    <row r="342" spans="1:8" x14ac:dyDescent="0.2">
      <c r="A342">
        <f t="shared" si="6"/>
        <v>609542</v>
      </c>
      <c r="B342" s="32">
        <v>2</v>
      </c>
      <c r="C342" s="32">
        <v>308</v>
      </c>
      <c r="D342" s="32">
        <v>308</v>
      </c>
      <c r="E342" s="32" t="s">
        <v>703</v>
      </c>
      <c r="H342">
        <f>IF('Раздел 2'!P38&gt;='Раздел 2'!R38,0,1)</f>
        <v>0</v>
      </c>
    </row>
    <row r="343" spans="1:8" x14ac:dyDescent="0.2">
      <c r="A343">
        <f t="shared" si="6"/>
        <v>609542</v>
      </c>
      <c r="B343" s="32">
        <v>2</v>
      </c>
      <c r="C343" s="32">
        <v>309</v>
      </c>
      <c r="D343" s="32">
        <v>309</v>
      </c>
      <c r="E343" s="32" t="s">
        <v>704</v>
      </c>
      <c r="H343">
        <f>IF('Раздел 2'!P39&gt;='Раздел 2'!R39,0,1)</f>
        <v>0</v>
      </c>
    </row>
    <row r="344" spans="1:8" x14ac:dyDescent="0.2">
      <c r="A344">
        <f t="shared" si="6"/>
        <v>609542</v>
      </c>
      <c r="B344" s="32">
        <v>2</v>
      </c>
      <c r="C344" s="32">
        <v>310</v>
      </c>
      <c r="D344" s="32">
        <v>310</v>
      </c>
      <c r="E344" s="32" t="s">
        <v>705</v>
      </c>
      <c r="H344">
        <f>IF('Раздел 2'!P40&gt;='Раздел 2'!R40,0,1)</f>
        <v>0</v>
      </c>
    </row>
    <row r="345" spans="1:8" x14ac:dyDescent="0.2">
      <c r="A345">
        <f t="shared" si="6"/>
        <v>609542</v>
      </c>
      <c r="B345" s="32">
        <v>2</v>
      </c>
      <c r="C345" s="32">
        <v>311</v>
      </c>
      <c r="D345" s="32">
        <v>311</v>
      </c>
      <c r="E345" s="32" t="s">
        <v>706</v>
      </c>
      <c r="H345">
        <f>IF('Раздел 2'!P41&gt;='Раздел 2'!R41,0,1)</f>
        <v>0</v>
      </c>
    </row>
    <row r="346" spans="1:8" x14ac:dyDescent="0.2">
      <c r="A346">
        <f t="shared" si="6"/>
        <v>609542</v>
      </c>
      <c r="B346" s="32">
        <v>2</v>
      </c>
      <c r="C346" s="32">
        <v>312</v>
      </c>
      <c r="D346" s="32">
        <v>312</v>
      </c>
      <c r="E346" s="32" t="s">
        <v>707</v>
      </c>
      <c r="H346">
        <f>IF('Раздел 2'!P42&gt;='Раздел 2'!R42,0,1)</f>
        <v>0</v>
      </c>
    </row>
    <row r="347" spans="1:8" x14ac:dyDescent="0.2">
      <c r="A347">
        <f t="shared" si="6"/>
        <v>609542</v>
      </c>
      <c r="B347" s="32">
        <v>2</v>
      </c>
      <c r="C347" s="32">
        <v>313</v>
      </c>
      <c r="D347" s="32">
        <v>313</v>
      </c>
      <c r="E347" s="32" t="s">
        <v>884</v>
      </c>
      <c r="H347">
        <f>IF('Раздел 2'!P43&gt;='Раздел 2'!R43,0,1)</f>
        <v>0</v>
      </c>
    </row>
    <row r="348" spans="1:8" x14ac:dyDescent="0.2">
      <c r="A348">
        <f t="shared" si="6"/>
        <v>609542</v>
      </c>
      <c r="B348" s="32">
        <v>2</v>
      </c>
      <c r="C348" s="32">
        <v>314</v>
      </c>
      <c r="D348" s="32">
        <v>314</v>
      </c>
      <c r="E348" s="32" t="s">
        <v>885</v>
      </c>
      <c r="H348">
        <f>IF('Раздел 2'!P44&gt;='Раздел 2'!R44,0,1)</f>
        <v>0</v>
      </c>
    </row>
    <row r="349" spans="1:8" x14ac:dyDescent="0.2">
      <c r="A349">
        <f t="shared" si="6"/>
        <v>609542</v>
      </c>
      <c r="B349" s="32">
        <v>2</v>
      </c>
      <c r="C349" s="32">
        <v>315</v>
      </c>
      <c r="D349" s="32">
        <v>315</v>
      </c>
      <c r="E349" s="32" t="s">
        <v>887</v>
      </c>
      <c r="H349">
        <f>IF('Раздел 2'!P46&gt;='Раздел 2'!R46,0,1)</f>
        <v>0</v>
      </c>
    </row>
    <row r="350" spans="1:8" x14ac:dyDescent="0.2">
      <c r="A350">
        <f t="shared" si="6"/>
        <v>609542</v>
      </c>
      <c r="B350" s="32">
        <v>2</v>
      </c>
      <c r="C350" s="32">
        <v>316</v>
      </c>
      <c r="D350" s="32">
        <v>316</v>
      </c>
      <c r="E350" s="32" t="s">
        <v>888</v>
      </c>
      <c r="H350">
        <f>IF('Раздел 2'!P47&gt;='Раздел 2'!R47,0,1)</f>
        <v>0</v>
      </c>
    </row>
    <row r="351" spans="1:8" x14ac:dyDescent="0.2">
      <c r="A351">
        <f t="shared" si="6"/>
        <v>609542</v>
      </c>
      <c r="B351" s="32">
        <v>2</v>
      </c>
      <c r="C351" s="32">
        <v>317</v>
      </c>
      <c r="D351" s="32">
        <v>317</v>
      </c>
      <c r="E351" s="32" t="s">
        <v>889</v>
      </c>
      <c r="H351">
        <f>IF('Раздел 2'!P48&gt;='Раздел 2'!R48,0,1)</f>
        <v>0</v>
      </c>
    </row>
    <row r="352" spans="1:8" x14ac:dyDescent="0.2">
      <c r="A352">
        <f t="shared" si="6"/>
        <v>609542</v>
      </c>
      <c r="B352" s="32">
        <v>2</v>
      </c>
      <c r="C352" s="32">
        <v>318</v>
      </c>
      <c r="D352" s="32">
        <v>318</v>
      </c>
      <c r="E352" s="32" t="s">
        <v>525</v>
      </c>
      <c r="H352">
        <f>IF('Раздел 2'!P21&gt;='Раздел 2'!S21,0,1)</f>
        <v>0</v>
      </c>
    </row>
    <row r="353" spans="1:8" x14ac:dyDescent="0.2">
      <c r="A353">
        <f t="shared" si="6"/>
        <v>609542</v>
      </c>
      <c r="B353" s="32">
        <v>2</v>
      </c>
      <c r="C353" s="32">
        <v>319</v>
      </c>
      <c r="D353" s="32">
        <v>319</v>
      </c>
      <c r="E353" s="32" t="s">
        <v>526</v>
      </c>
      <c r="H353">
        <f>IF('Раздел 2'!P22&gt;='Раздел 2'!S22,0,1)</f>
        <v>0</v>
      </c>
    </row>
    <row r="354" spans="1:8" x14ac:dyDescent="0.2">
      <c r="A354">
        <f t="shared" si="6"/>
        <v>609542</v>
      </c>
      <c r="B354" s="32">
        <v>2</v>
      </c>
      <c r="C354" s="32">
        <v>320</v>
      </c>
      <c r="D354" s="32">
        <v>320</v>
      </c>
      <c r="E354" s="32" t="s">
        <v>527</v>
      </c>
      <c r="H354">
        <f>IF('Раздел 2'!P23&gt;='Раздел 2'!S23,0,1)</f>
        <v>0</v>
      </c>
    </row>
    <row r="355" spans="1:8" x14ac:dyDescent="0.2">
      <c r="A355">
        <f t="shared" si="6"/>
        <v>609542</v>
      </c>
      <c r="B355" s="32">
        <v>2</v>
      </c>
      <c r="C355" s="32">
        <v>321</v>
      </c>
      <c r="D355" s="32">
        <v>321</v>
      </c>
      <c r="E355" s="32" t="s">
        <v>528</v>
      </c>
      <c r="H355">
        <f>IF('Раздел 2'!P25&gt;='Раздел 2'!S25,0,1)</f>
        <v>0</v>
      </c>
    </row>
    <row r="356" spans="1:8" x14ac:dyDescent="0.2">
      <c r="A356">
        <f t="shared" si="6"/>
        <v>609542</v>
      </c>
      <c r="B356" s="32">
        <v>2</v>
      </c>
      <c r="C356" s="32">
        <v>322</v>
      </c>
      <c r="D356" s="32">
        <v>322</v>
      </c>
      <c r="E356" s="32" t="s">
        <v>529</v>
      </c>
      <c r="H356">
        <f>IF('Раздел 2'!P26&gt;='Раздел 2'!S26,0,1)</f>
        <v>0</v>
      </c>
    </row>
    <row r="357" spans="1:8" x14ac:dyDescent="0.2">
      <c r="A357">
        <f t="shared" si="6"/>
        <v>609542</v>
      </c>
      <c r="B357" s="32">
        <v>2</v>
      </c>
      <c r="C357" s="32">
        <v>323</v>
      </c>
      <c r="D357" s="32">
        <v>323</v>
      </c>
      <c r="E357" s="32" t="s">
        <v>530</v>
      </c>
      <c r="H357">
        <f>IF('Раздел 2'!P27&gt;='Раздел 2'!S27,0,1)</f>
        <v>0</v>
      </c>
    </row>
    <row r="358" spans="1:8" x14ac:dyDescent="0.2">
      <c r="A358">
        <f t="shared" si="6"/>
        <v>609542</v>
      </c>
      <c r="B358" s="32">
        <v>2</v>
      </c>
      <c r="C358" s="32">
        <v>324</v>
      </c>
      <c r="D358" s="32">
        <v>324</v>
      </c>
      <c r="E358" s="32" t="s">
        <v>531</v>
      </c>
      <c r="H358">
        <f>IF('Раздел 2'!P28&gt;='Раздел 2'!S28,0,1)</f>
        <v>0</v>
      </c>
    </row>
    <row r="359" spans="1:8" x14ac:dyDescent="0.2">
      <c r="A359">
        <f t="shared" si="6"/>
        <v>609542</v>
      </c>
      <c r="B359" s="32">
        <v>2</v>
      </c>
      <c r="C359" s="32">
        <v>325</v>
      </c>
      <c r="D359" s="32">
        <v>325</v>
      </c>
      <c r="E359" s="32" t="s">
        <v>532</v>
      </c>
      <c r="H359">
        <f>IF('Раздел 2'!P29&gt;='Раздел 2'!S29,0,1)</f>
        <v>0</v>
      </c>
    </row>
    <row r="360" spans="1:8" x14ac:dyDescent="0.2">
      <c r="A360">
        <f t="shared" si="6"/>
        <v>609542</v>
      </c>
      <c r="B360" s="32">
        <v>2</v>
      </c>
      <c r="C360" s="32">
        <v>326</v>
      </c>
      <c r="D360" s="32">
        <v>326</v>
      </c>
      <c r="E360" s="32" t="s">
        <v>533</v>
      </c>
      <c r="H360">
        <f>IF('Раздел 2'!P30&gt;='Раздел 2'!S30,0,1)</f>
        <v>0</v>
      </c>
    </row>
    <row r="361" spans="1:8" x14ac:dyDescent="0.2">
      <c r="A361">
        <f t="shared" si="6"/>
        <v>609542</v>
      </c>
      <c r="B361" s="32">
        <v>2</v>
      </c>
      <c r="C361" s="32">
        <v>327</v>
      </c>
      <c r="D361" s="32">
        <v>327</v>
      </c>
      <c r="E361" s="32" t="s">
        <v>534</v>
      </c>
      <c r="H361">
        <f>IF('Раздел 2'!P31&gt;='Раздел 2'!S31,0,1)</f>
        <v>0</v>
      </c>
    </row>
    <row r="362" spans="1:8" x14ac:dyDescent="0.2">
      <c r="A362">
        <f t="shared" si="6"/>
        <v>609542</v>
      </c>
      <c r="B362" s="32">
        <v>2</v>
      </c>
      <c r="C362" s="32">
        <v>328</v>
      </c>
      <c r="D362" s="32">
        <v>328</v>
      </c>
      <c r="E362" s="32" t="s">
        <v>535</v>
      </c>
      <c r="H362">
        <f>IF('Раздел 2'!P32&gt;='Раздел 2'!S32,0,1)</f>
        <v>0</v>
      </c>
    </row>
    <row r="363" spans="1:8" x14ac:dyDescent="0.2">
      <c r="A363">
        <f t="shared" si="6"/>
        <v>609542</v>
      </c>
      <c r="B363" s="32">
        <v>2</v>
      </c>
      <c r="C363" s="32">
        <v>329</v>
      </c>
      <c r="D363" s="32">
        <v>329</v>
      </c>
      <c r="E363" s="32" t="s">
        <v>536</v>
      </c>
      <c r="H363">
        <f>IF('Раздел 2'!P33&gt;='Раздел 2'!S33,0,1)</f>
        <v>0</v>
      </c>
    </row>
    <row r="364" spans="1:8" x14ac:dyDescent="0.2">
      <c r="A364">
        <f t="shared" si="6"/>
        <v>609542</v>
      </c>
      <c r="B364" s="32">
        <v>2</v>
      </c>
      <c r="C364" s="32">
        <v>330</v>
      </c>
      <c r="D364" s="32">
        <v>330</v>
      </c>
      <c r="E364" s="32" t="s">
        <v>537</v>
      </c>
      <c r="H364">
        <f>IF('Раздел 2'!P34&gt;='Раздел 2'!S34,0,1)</f>
        <v>0</v>
      </c>
    </row>
    <row r="365" spans="1:8" x14ac:dyDescent="0.2">
      <c r="A365">
        <f t="shared" si="6"/>
        <v>609542</v>
      </c>
      <c r="B365" s="32">
        <v>2</v>
      </c>
      <c r="C365" s="32">
        <v>331</v>
      </c>
      <c r="D365" s="32">
        <v>331</v>
      </c>
      <c r="E365" s="32" t="s">
        <v>538</v>
      </c>
      <c r="H365">
        <f>IF('Раздел 2'!P35&gt;='Раздел 2'!S35,0,1)</f>
        <v>0</v>
      </c>
    </row>
    <row r="366" spans="1:8" x14ac:dyDescent="0.2">
      <c r="A366">
        <f t="shared" si="6"/>
        <v>609542</v>
      </c>
      <c r="B366" s="32">
        <v>2</v>
      </c>
      <c r="C366" s="32">
        <v>332</v>
      </c>
      <c r="D366" s="32">
        <v>332</v>
      </c>
      <c r="E366" s="32" t="s">
        <v>539</v>
      </c>
      <c r="H366">
        <f>IF('Раздел 2'!P36&gt;='Раздел 2'!S36,0,1)</f>
        <v>0</v>
      </c>
    </row>
    <row r="367" spans="1:8" x14ac:dyDescent="0.2">
      <c r="A367">
        <f t="shared" si="6"/>
        <v>609542</v>
      </c>
      <c r="B367" s="32">
        <v>2</v>
      </c>
      <c r="C367" s="32">
        <v>333</v>
      </c>
      <c r="D367" s="32">
        <v>333</v>
      </c>
      <c r="E367" s="32" t="s">
        <v>540</v>
      </c>
      <c r="H367">
        <f>IF('Раздел 2'!P37&gt;='Раздел 2'!S37,0,1)</f>
        <v>0</v>
      </c>
    </row>
    <row r="368" spans="1:8" x14ac:dyDescent="0.2">
      <c r="A368">
        <f t="shared" si="6"/>
        <v>609542</v>
      </c>
      <c r="B368" s="32">
        <v>2</v>
      </c>
      <c r="C368" s="32">
        <v>334</v>
      </c>
      <c r="D368" s="32">
        <v>334</v>
      </c>
      <c r="E368" s="32" t="s">
        <v>541</v>
      </c>
      <c r="H368">
        <f>IF('Раздел 2'!P38&gt;='Раздел 2'!S38,0,1)</f>
        <v>0</v>
      </c>
    </row>
    <row r="369" spans="1:8" x14ac:dyDescent="0.2">
      <c r="A369">
        <f t="shared" si="6"/>
        <v>609542</v>
      </c>
      <c r="B369" s="32">
        <v>2</v>
      </c>
      <c r="C369" s="32">
        <v>335</v>
      </c>
      <c r="D369" s="32">
        <v>335</v>
      </c>
      <c r="E369" s="32" t="s">
        <v>542</v>
      </c>
      <c r="H369">
        <f>IF('Раздел 2'!P39&gt;='Раздел 2'!S39,0,1)</f>
        <v>0</v>
      </c>
    </row>
    <row r="370" spans="1:8" x14ac:dyDescent="0.2">
      <c r="A370">
        <f t="shared" si="6"/>
        <v>609542</v>
      </c>
      <c r="B370" s="32">
        <v>2</v>
      </c>
      <c r="C370" s="32">
        <v>336</v>
      </c>
      <c r="D370" s="32">
        <v>336</v>
      </c>
      <c r="E370" s="32" t="s">
        <v>543</v>
      </c>
      <c r="H370">
        <f>IF('Раздел 2'!P40&gt;='Раздел 2'!S40,0,1)</f>
        <v>0</v>
      </c>
    </row>
    <row r="371" spans="1:8" x14ac:dyDescent="0.2">
      <c r="A371">
        <f t="shared" si="6"/>
        <v>609542</v>
      </c>
      <c r="B371" s="32">
        <v>2</v>
      </c>
      <c r="C371" s="32">
        <v>337</v>
      </c>
      <c r="D371" s="32">
        <v>337</v>
      </c>
      <c r="E371" s="32" t="s">
        <v>544</v>
      </c>
      <c r="H371">
        <f>IF('Раздел 2'!P41&gt;='Раздел 2'!S41,0,1)</f>
        <v>0</v>
      </c>
    </row>
    <row r="372" spans="1:8" x14ac:dyDescent="0.2">
      <c r="A372">
        <f t="shared" si="6"/>
        <v>609542</v>
      </c>
      <c r="B372" s="32">
        <v>2</v>
      </c>
      <c r="C372" s="32">
        <v>338</v>
      </c>
      <c r="D372" s="32">
        <v>338</v>
      </c>
      <c r="E372" s="32" t="s">
        <v>545</v>
      </c>
      <c r="H372">
        <f>IF('Раздел 2'!P42&gt;='Раздел 2'!S42,0,1)</f>
        <v>0</v>
      </c>
    </row>
    <row r="373" spans="1:8" x14ac:dyDescent="0.2">
      <c r="A373">
        <f t="shared" si="6"/>
        <v>609542</v>
      </c>
      <c r="B373" s="32">
        <v>2</v>
      </c>
      <c r="C373" s="32">
        <v>339</v>
      </c>
      <c r="D373" s="32">
        <v>339</v>
      </c>
      <c r="E373" s="32" t="s">
        <v>171</v>
      </c>
      <c r="H373">
        <f>IF('Раздел 2'!P43&gt;='Раздел 2'!S43,0,1)</f>
        <v>0</v>
      </c>
    </row>
    <row r="374" spans="1:8" x14ac:dyDescent="0.2">
      <c r="A374">
        <f t="shared" si="6"/>
        <v>609542</v>
      </c>
      <c r="B374" s="32">
        <v>2</v>
      </c>
      <c r="C374" s="32">
        <v>340</v>
      </c>
      <c r="D374" s="32">
        <v>340</v>
      </c>
      <c r="E374" s="32" t="s">
        <v>546</v>
      </c>
      <c r="H374">
        <f>IF('Раздел 2'!P44&gt;='Раздел 2'!S44,0,1)</f>
        <v>0</v>
      </c>
    </row>
    <row r="375" spans="1:8" x14ac:dyDescent="0.2">
      <c r="A375">
        <f t="shared" si="6"/>
        <v>609542</v>
      </c>
      <c r="B375" s="32">
        <v>2</v>
      </c>
      <c r="C375" s="32">
        <v>341</v>
      </c>
      <c r="D375" s="32">
        <v>341</v>
      </c>
      <c r="E375" s="32" t="s">
        <v>172</v>
      </c>
      <c r="H375">
        <f>IF('Раздел 2'!P46&gt;='Раздел 2'!S46,0,1)</f>
        <v>0</v>
      </c>
    </row>
    <row r="376" spans="1:8" x14ac:dyDescent="0.2">
      <c r="A376">
        <f t="shared" si="6"/>
        <v>609542</v>
      </c>
      <c r="B376" s="32">
        <v>2</v>
      </c>
      <c r="C376" s="32">
        <v>342</v>
      </c>
      <c r="D376" s="32">
        <v>342</v>
      </c>
      <c r="E376" s="32" t="s">
        <v>173</v>
      </c>
      <c r="H376">
        <f>IF('Раздел 2'!P47&gt;='Раздел 2'!S47,0,1)</f>
        <v>0</v>
      </c>
    </row>
    <row r="377" spans="1:8" x14ac:dyDescent="0.2">
      <c r="A377">
        <f t="shared" si="6"/>
        <v>609542</v>
      </c>
      <c r="B377" s="32">
        <v>2</v>
      </c>
      <c r="C377" s="32">
        <v>343</v>
      </c>
      <c r="D377" s="32">
        <v>343</v>
      </c>
      <c r="E377" s="32" t="s">
        <v>174</v>
      </c>
      <c r="H377">
        <f>IF('Раздел 2'!P48&gt;='Раздел 2'!S48,0,1)</f>
        <v>0</v>
      </c>
    </row>
    <row r="378" spans="1:8" x14ac:dyDescent="0.2">
      <c r="A378">
        <f t="shared" si="6"/>
        <v>609542</v>
      </c>
      <c r="B378" s="32">
        <v>2</v>
      </c>
      <c r="C378" s="32">
        <v>344</v>
      </c>
      <c r="D378" s="32">
        <v>344</v>
      </c>
      <c r="E378" s="32" t="s">
        <v>917</v>
      </c>
      <c r="H378">
        <f>IF('Раздел 2'!P21&gt;='Раздел 2'!T21,0,1)</f>
        <v>0</v>
      </c>
    </row>
    <row r="379" spans="1:8" x14ac:dyDescent="0.2">
      <c r="A379">
        <f t="shared" si="6"/>
        <v>609542</v>
      </c>
      <c r="B379" s="32">
        <v>2</v>
      </c>
      <c r="C379" s="32">
        <v>345</v>
      </c>
      <c r="D379" s="32">
        <v>345</v>
      </c>
      <c r="E379" s="32" t="s">
        <v>918</v>
      </c>
      <c r="H379">
        <f>IF('Раздел 2'!P22&gt;='Раздел 2'!T22,0,1)</f>
        <v>0</v>
      </c>
    </row>
    <row r="380" spans="1:8" x14ac:dyDescent="0.2">
      <c r="A380">
        <f t="shared" si="6"/>
        <v>609542</v>
      </c>
      <c r="B380" s="32">
        <v>2</v>
      </c>
      <c r="C380" s="32">
        <v>346</v>
      </c>
      <c r="D380" s="32">
        <v>346</v>
      </c>
      <c r="E380" s="32" t="s">
        <v>919</v>
      </c>
      <c r="H380">
        <f>IF('Раздел 2'!P23&gt;='Раздел 2'!T23,0,1)</f>
        <v>0</v>
      </c>
    </row>
    <row r="381" spans="1:8" x14ac:dyDescent="0.2">
      <c r="A381">
        <f t="shared" si="6"/>
        <v>609542</v>
      </c>
      <c r="B381" s="32">
        <v>2</v>
      </c>
      <c r="C381" s="32">
        <v>347</v>
      </c>
      <c r="D381" s="32">
        <v>347</v>
      </c>
      <c r="E381" s="32" t="s">
        <v>920</v>
      </c>
      <c r="H381">
        <f>IF('Раздел 2'!P25&gt;='Раздел 2'!T25,0,1)</f>
        <v>0</v>
      </c>
    </row>
    <row r="382" spans="1:8" x14ac:dyDescent="0.2">
      <c r="A382">
        <f t="shared" si="6"/>
        <v>609542</v>
      </c>
      <c r="B382" s="32">
        <v>2</v>
      </c>
      <c r="C382" s="32">
        <v>348</v>
      </c>
      <c r="D382" s="32">
        <v>348</v>
      </c>
      <c r="E382" s="32" t="s">
        <v>921</v>
      </c>
      <c r="H382">
        <f>IF('Раздел 2'!P26&gt;='Раздел 2'!T26,0,1)</f>
        <v>0</v>
      </c>
    </row>
    <row r="383" spans="1:8" x14ac:dyDescent="0.2">
      <c r="A383">
        <f t="shared" si="6"/>
        <v>609542</v>
      </c>
      <c r="B383" s="32">
        <v>2</v>
      </c>
      <c r="C383" s="32">
        <v>349</v>
      </c>
      <c r="D383" s="32">
        <v>349</v>
      </c>
      <c r="E383" s="32" t="s">
        <v>922</v>
      </c>
      <c r="H383">
        <f>IF('Раздел 2'!P27&gt;='Раздел 2'!T27,0,1)</f>
        <v>0</v>
      </c>
    </row>
    <row r="384" spans="1:8" x14ac:dyDescent="0.2">
      <c r="A384">
        <f t="shared" si="6"/>
        <v>609542</v>
      </c>
      <c r="B384" s="32">
        <v>2</v>
      </c>
      <c r="C384" s="32">
        <v>350</v>
      </c>
      <c r="D384" s="32">
        <v>350</v>
      </c>
      <c r="E384" s="32" t="s">
        <v>923</v>
      </c>
      <c r="H384">
        <f>IF('Раздел 2'!P28&gt;='Раздел 2'!T28,0,1)</f>
        <v>0</v>
      </c>
    </row>
    <row r="385" spans="1:8" x14ac:dyDescent="0.2">
      <c r="A385">
        <f t="shared" si="6"/>
        <v>609542</v>
      </c>
      <c r="B385" s="32">
        <v>2</v>
      </c>
      <c r="C385" s="32">
        <v>351</v>
      </c>
      <c r="D385" s="32">
        <v>351</v>
      </c>
      <c r="E385" s="32" t="s">
        <v>924</v>
      </c>
      <c r="H385">
        <f>IF('Раздел 2'!P29&gt;='Раздел 2'!T29,0,1)</f>
        <v>0</v>
      </c>
    </row>
    <row r="386" spans="1:8" x14ac:dyDescent="0.2">
      <c r="A386">
        <f t="shared" si="6"/>
        <v>609542</v>
      </c>
      <c r="B386" s="32">
        <v>2</v>
      </c>
      <c r="C386" s="32">
        <v>352</v>
      </c>
      <c r="D386" s="32">
        <v>352</v>
      </c>
      <c r="E386" s="32" t="s">
        <v>925</v>
      </c>
      <c r="H386">
        <f>IF('Раздел 2'!P30&gt;='Раздел 2'!T30,0,1)</f>
        <v>0</v>
      </c>
    </row>
    <row r="387" spans="1:8" x14ac:dyDescent="0.2">
      <c r="A387">
        <f t="shared" si="6"/>
        <v>609542</v>
      </c>
      <c r="B387" s="32">
        <v>2</v>
      </c>
      <c r="C387" s="32">
        <v>353</v>
      </c>
      <c r="D387" s="32">
        <v>353</v>
      </c>
      <c r="E387" s="32" t="s">
        <v>926</v>
      </c>
      <c r="H387">
        <f>IF('Раздел 2'!P31&gt;='Раздел 2'!T31,0,1)</f>
        <v>0</v>
      </c>
    </row>
    <row r="388" spans="1:8" x14ac:dyDescent="0.2">
      <c r="A388">
        <f t="shared" si="6"/>
        <v>609542</v>
      </c>
      <c r="B388" s="32">
        <v>2</v>
      </c>
      <c r="C388" s="32">
        <v>354</v>
      </c>
      <c r="D388" s="32">
        <v>354</v>
      </c>
      <c r="E388" s="32" t="s">
        <v>927</v>
      </c>
      <c r="H388">
        <f>IF('Раздел 2'!P32&gt;='Раздел 2'!T32,0,1)</f>
        <v>0</v>
      </c>
    </row>
    <row r="389" spans="1:8" x14ac:dyDescent="0.2">
      <c r="A389">
        <f t="shared" si="6"/>
        <v>609542</v>
      </c>
      <c r="B389" s="32">
        <v>2</v>
      </c>
      <c r="C389" s="32">
        <v>355</v>
      </c>
      <c r="D389" s="32">
        <v>355</v>
      </c>
      <c r="E389" s="32" t="s">
        <v>928</v>
      </c>
      <c r="H389">
        <f>IF('Раздел 2'!P33&gt;='Раздел 2'!T33,0,1)</f>
        <v>0</v>
      </c>
    </row>
    <row r="390" spans="1:8" x14ac:dyDescent="0.2">
      <c r="A390">
        <f t="shared" si="6"/>
        <v>609542</v>
      </c>
      <c r="B390" s="32">
        <v>2</v>
      </c>
      <c r="C390" s="32">
        <v>356</v>
      </c>
      <c r="D390" s="32">
        <v>356</v>
      </c>
      <c r="E390" s="32" t="s">
        <v>929</v>
      </c>
      <c r="H390">
        <f>IF('Раздел 2'!P34&gt;='Раздел 2'!T34,0,1)</f>
        <v>0</v>
      </c>
    </row>
    <row r="391" spans="1:8" x14ac:dyDescent="0.2">
      <c r="A391">
        <f t="shared" si="6"/>
        <v>609542</v>
      </c>
      <c r="B391" s="32">
        <v>2</v>
      </c>
      <c r="C391" s="32">
        <v>357</v>
      </c>
      <c r="D391" s="32">
        <v>357</v>
      </c>
      <c r="E391" s="32" t="s">
        <v>930</v>
      </c>
      <c r="H391">
        <f>IF('Раздел 2'!P35&gt;='Раздел 2'!T35,0,1)</f>
        <v>0</v>
      </c>
    </row>
    <row r="392" spans="1:8" x14ac:dyDescent="0.2">
      <c r="A392">
        <f t="shared" ref="A392:A455" si="7">P_3</f>
        <v>609542</v>
      </c>
      <c r="B392" s="32">
        <v>2</v>
      </c>
      <c r="C392" s="32">
        <v>358</v>
      </c>
      <c r="D392" s="32">
        <v>358</v>
      </c>
      <c r="E392" s="32" t="s">
        <v>931</v>
      </c>
      <c r="H392">
        <f>IF('Раздел 2'!P36&gt;='Раздел 2'!T36,0,1)</f>
        <v>0</v>
      </c>
    </row>
    <row r="393" spans="1:8" x14ac:dyDescent="0.2">
      <c r="A393">
        <f t="shared" si="7"/>
        <v>609542</v>
      </c>
      <c r="B393" s="32">
        <v>2</v>
      </c>
      <c r="C393" s="32">
        <v>359</v>
      </c>
      <c r="D393" s="32">
        <v>359</v>
      </c>
      <c r="E393" s="32" t="s">
        <v>932</v>
      </c>
      <c r="H393">
        <f>IF('Раздел 2'!P37&gt;='Раздел 2'!T37,0,1)</f>
        <v>0</v>
      </c>
    </row>
    <row r="394" spans="1:8" x14ac:dyDescent="0.2">
      <c r="A394">
        <f t="shared" si="7"/>
        <v>609542</v>
      </c>
      <c r="B394" s="32">
        <v>2</v>
      </c>
      <c r="C394" s="32">
        <v>360</v>
      </c>
      <c r="D394" s="32">
        <v>360</v>
      </c>
      <c r="E394" s="32" t="s">
        <v>933</v>
      </c>
      <c r="H394">
        <f>IF('Раздел 2'!P38&gt;='Раздел 2'!T38,0,1)</f>
        <v>0</v>
      </c>
    </row>
    <row r="395" spans="1:8" x14ac:dyDescent="0.2">
      <c r="A395">
        <f t="shared" si="7"/>
        <v>609542</v>
      </c>
      <c r="B395" s="32">
        <v>2</v>
      </c>
      <c r="C395" s="32">
        <v>361</v>
      </c>
      <c r="D395" s="32">
        <v>361</v>
      </c>
      <c r="E395" s="32" t="s">
        <v>934</v>
      </c>
      <c r="H395">
        <f>IF('Раздел 2'!P39&gt;='Раздел 2'!T39,0,1)</f>
        <v>0</v>
      </c>
    </row>
    <row r="396" spans="1:8" x14ac:dyDescent="0.2">
      <c r="A396">
        <f t="shared" si="7"/>
        <v>609542</v>
      </c>
      <c r="B396" s="32">
        <v>2</v>
      </c>
      <c r="C396" s="32">
        <v>362</v>
      </c>
      <c r="D396" s="32">
        <v>362</v>
      </c>
      <c r="E396" s="32" t="s">
        <v>935</v>
      </c>
      <c r="H396">
        <f>IF('Раздел 2'!P40&gt;='Раздел 2'!T40,0,1)</f>
        <v>0</v>
      </c>
    </row>
    <row r="397" spans="1:8" x14ac:dyDescent="0.2">
      <c r="A397">
        <f t="shared" si="7"/>
        <v>609542</v>
      </c>
      <c r="B397" s="32">
        <v>2</v>
      </c>
      <c r="C397" s="32">
        <v>363</v>
      </c>
      <c r="D397" s="32">
        <v>363</v>
      </c>
      <c r="E397" s="32" t="s">
        <v>936</v>
      </c>
      <c r="H397">
        <f>IF('Раздел 2'!P41&gt;='Раздел 2'!T41,0,1)</f>
        <v>0</v>
      </c>
    </row>
    <row r="398" spans="1:8" x14ac:dyDescent="0.2">
      <c r="A398">
        <f t="shared" si="7"/>
        <v>609542</v>
      </c>
      <c r="B398" s="32">
        <v>2</v>
      </c>
      <c r="C398" s="32">
        <v>364</v>
      </c>
      <c r="D398" s="32">
        <v>364</v>
      </c>
      <c r="E398" s="32" t="s">
        <v>937</v>
      </c>
      <c r="H398">
        <f>IF('Раздел 2'!P42&gt;='Раздел 2'!T42,0,1)</f>
        <v>0</v>
      </c>
    </row>
    <row r="399" spans="1:8" x14ac:dyDescent="0.2">
      <c r="A399">
        <f t="shared" si="7"/>
        <v>609542</v>
      </c>
      <c r="B399" s="32">
        <v>2</v>
      </c>
      <c r="C399" s="32">
        <v>365</v>
      </c>
      <c r="D399" s="32">
        <v>365</v>
      </c>
      <c r="E399" s="32" t="s">
        <v>175</v>
      </c>
      <c r="H399">
        <f>IF('Раздел 2'!P43&gt;='Раздел 2'!T43,0,1)</f>
        <v>0</v>
      </c>
    </row>
    <row r="400" spans="1:8" x14ac:dyDescent="0.2">
      <c r="A400">
        <f t="shared" si="7"/>
        <v>609542</v>
      </c>
      <c r="B400" s="32">
        <v>2</v>
      </c>
      <c r="C400" s="32">
        <v>366</v>
      </c>
      <c r="D400" s="32">
        <v>366</v>
      </c>
      <c r="E400" s="32" t="s">
        <v>938</v>
      </c>
      <c r="H400">
        <f>IF('Раздел 2'!P44&gt;='Раздел 2'!T44,0,1)</f>
        <v>0</v>
      </c>
    </row>
    <row r="401" spans="1:8" x14ac:dyDescent="0.2">
      <c r="A401">
        <f t="shared" si="7"/>
        <v>609542</v>
      </c>
      <c r="B401" s="32">
        <v>2</v>
      </c>
      <c r="C401" s="32">
        <v>367</v>
      </c>
      <c r="D401" s="32">
        <v>367</v>
      </c>
      <c r="E401" s="32" t="s">
        <v>176</v>
      </c>
      <c r="H401">
        <f>IF('Раздел 2'!P46&gt;='Раздел 2'!T46,0,1)</f>
        <v>0</v>
      </c>
    </row>
    <row r="402" spans="1:8" x14ac:dyDescent="0.2">
      <c r="A402">
        <f t="shared" si="7"/>
        <v>609542</v>
      </c>
      <c r="B402" s="32">
        <v>2</v>
      </c>
      <c r="C402" s="32">
        <v>368</v>
      </c>
      <c r="D402" s="32">
        <v>368</v>
      </c>
      <c r="E402" s="32" t="s">
        <v>177</v>
      </c>
      <c r="H402">
        <f>IF('Раздел 2'!P47&gt;='Раздел 2'!T47,0,1)</f>
        <v>0</v>
      </c>
    </row>
    <row r="403" spans="1:8" x14ac:dyDescent="0.2">
      <c r="A403">
        <f t="shared" si="7"/>
        <v>609542</v>
      </c>
      <c r="B403" s="32">
        <v>2</v>
      </c>
      <c r="C403" s="32">
        <v>369</v>
      </c>
      <c r="D403" s="32">
        <v>369</v>
      </c>
      <c r="E403" s="32" t="s">
        <v>178</v>
      </c>
      <c r="H403">
        <f>IF('Раздел 2'!P48&gt;='Раздел 2'!T48,0,1)</f>
        <v>0</v>
      </c>
    </row>
    <row r="404" spans="1:8" x14ac:dyDescent="0.2">
      <c r="A404">
        <f t="shared" si="7"/>
        <v>609542</v>
      </c>
      <c r="B404" s="32">
        <v>2</v>
      </c>
      <c r="C404" s="32">
        <v>370</v>
      </c>
      <c r="D404" s="32">
        <v>370</v>
      </c>
      <c r="E404" s="32" t="s">
        <v>617</v>
      </c>
      <c r="H404">
        <f>IF('Раздел 2'!P21&gt;='Раздел 2'!U21,0,1)</f>
        <v>0</v>
      </c>
    </row>
    <row r="405" spans="1:8" x14ac:dyDescent="0.2">
      <c r="A405">
        <f t="shared" si="7"/>
        <v>609542</v>
      </c>
      <c r="B405" s="32">
        <v>2</v>
      </c>
      <c r="C405" s="32">
        <v>371</v>
      </c>
      <c r="D405" s="32">
        <v>371</v>
      </c>
      <c r="E405" s="32" t="s">
        <v>618</v>
      </c>
      <c r="H405">
        <f>IF('Раздел 2'!P22&gt;='Раздел 2'!U22,0,1)</f>
        <v>0</v>
      </c>
    </row>
    <row r="406" spans="1:8" x14ac:dyDescent="0.2">
      <c r="A406">
        <f t="shared" si="7"/>
        <v>609542</v>
      </c>
      <c r="B406" s="32">
        <v>2</v>
      </c>
      <c r="C406" s="32">
        <v>372</v>
      </c>
      <c r="D406" s="32">
        <v>372</v>
      </c>
      <c r="E406" s="32" t="s">
        <v>619</v>
      </c>
      <c r="H406">
        <f>IF('Раздел 2'!P23&gt;='Раздел 2'!U23,0,1)</f>
        <v>0</v>
      </c>
    </row>
    <row r="407" spans="1:8" x14ac:dyDescent="0.2">
      <c r="A407">
        <f t="shared" si="7"/>
        <v>609542</v>
      </c>
      <c r="B407" s="32">
        <v>2</v>
      </c>
      <c r="C407" s="32">
        <v>373</v>
      </c>
      <c r="D407" s="32">
        <v>373</v>
      </c>
      <c r="E407" s="32" t="s">
        <v>622</v>
      </c>
      <c r="H407">
        <f>IF('Раздел 2'!P25&gt;='Раздел 2'!U25,0,1)</f>
        <v>0</v>
      </c>
    </row>
    <row r="408" spans="1:8" x14ac:dyDescent="0.2">
      <c r="A408">
        <f t="shared" si="7"/>
        <v>609542</v>
      </c>
      <c r="B408" s="32">
        <v>2</v>
      </c>
      <c r="C408" s="32">
        <v>374</v>
      </c>
      <c r="D408" s="32">
        <v>374</v>
      </c>
      <c r="E408" s="32" t="s">
        <v>623</v>
      </c>
      <c r="H408">
        <f>IF('Раздел 2'!P26&gt;='Раздел 2'!U26,0,1)</f>
        <v>0</v>
      </c>
    </row>
    <row r="409" spans="1:8" x14ac:dyDescent="0.2">
      <c r="A409">
        <f t="shared" si="7"/>
        <v>609542</v>
      </c>
      <c r="B409" s="32">
        <v>2</v>
      </c>
      <c r="C409" s="32">
        <v>375</v>
      </c>
      <c r="D409" s="32">
        <v>375</v>
      </c>
      <c r="E409" s="32" t="s">
        <v>624</v>
      </c>
      <c r="H409">
        <f>IF('Раздел 2'!P27&gt;='Раздел 2'!U27,0,1)</f>
        <v>0</v>
      </c>
    </row>
    <row r="410" spans="1:8" x14ac:dyDescent="0.2">
      <c r="A410">
        <f t="shared" si="7"/>
        <v>609542</v>
      </c>
      <c r="B410" s="32">
        <v>2</v>
      </c>
      <c r="C410" s="32">
        <v>376</v>
      </c>
      <c r="D410" s="32">
        <v>376</v>
      </c>
      <c r="E410" s="32" t="s">
        <v>625</v>
      </c>
      <c r="H410">
        <f>IF('Раздел 2'!P28&gt;='Раздел 2'!U28,0,1)</f>
        <v>0</v>
      </c>
    </row>
    <row r="411" spans="1:8" x14ac:dyDescent="0.2">
      <c r="A411">
        <f t="shared" si="7"/>
        <v>609542</v>
      </c>
      <c r="B411" s="32">
        <v>2</v>
      </c>
      <c r="C411" s="32">
        <v>377</v>
      </c>
      <c r="D411" s="32">
        <v>377</v>
      </c>
      <c r="E411" s="32" t="s">
        <v>626</v>
      </c>
      <c r="H411">
        <f>IF('Раздел 2'!P29&gt;='Раздел 2'!U29,0,1)</f>
        <v>0</v>
      </c>
    </row>
    <row r="412" spans="1:8" x14ac:dyDescent="0.2">
      <c r="A412">
        <f t="shared" si="7"/>
        <v>609542</v>
      </c>
      <c r="B412" s="32">
        <v>2</v>
      </c>
      <c r="C412" s="32">
        <v>378</v>
      </c>
      <c r="D412" s="32">
        <v>378</v>
      </c>
      <c r="E412" s="32" t="s">
        <v>627</v>
      </c>
      <c r="H412">
        <f>IF('Раздел 2'!P30&gt;='Раздел 2'!U30,0,1)</f>
        <v>0</v>
      </c>
    </row>
    <row r="413" spans="1:8" x14ac:dyDescent="0.2">
      <c r="A413">
        <f t="shared" si="7"/>
        <v>609542</v>
      </c>
      <c r="B413" s="32">
        <v>2</v>
      </c>
      <c r="C413" s="32">
        <v>379</v>
      </c>
      <c r="D413" s="32">
        <v>379</v>
      </c>
      <c r="E413" s="32" t="s">
        <v>628</v>
      </c>
      <c r="H413">
        <f>IF('Раздел 2'!P31&gt;='Раздел 2'!U31,0,1)</f>
        <v>0</v>
      </c>
    </row>
    <row r="414" spans="1:8" x14ac:dyDescent="0.2">
      <c r="A414">
        <f t="shared" si="7"/>
        <v>609542</v>
      </c>
      <c r="B414" s="32">
        <v>2</v>
      </c>
      <c r="C414" s="32">
        <v>380</v>
      </c>
      <c r="D414" s="32">
        <v>380</v>
      </c>
      <c r="E414" s="32" t="s">
        <v>629</v>
      </c>
      <c r="H414">
        <f>IF('Раздел 2'!P32&gt;='Раздел 2'!U32,0,1)</f>
        <v>0</v>
      </c>
    </row>
    <row r="415" spans="1:8" x14ac:dyDescent="0.2">
      <c r="A415">
        <f t="shared" si="7"/>
        <v>609542</v>
      </c>
      <c r="B415" s="32">
        <v>2</v>
      </c>
      <c r="C415" s="32">
        <v>381</v>
      </c>
      <c r="D415" s="32">
        <v>381</v>
      </c>
      <c r="E415" s="32" t="s">
        <v>630</v>
      </c>
      <c r="H415">
        <f>IF('Раздел 2'!P33&gt;='Раздел 2'!U33,0,1)</f>
        <v>0</v>
      </c>
    </row>
    <row r="416" spans="1:8" x14ac:dyDescent="0.2">
      <c r="A416">
        <f t="shared" si="7"/>
        <v>609542</v>
      </c>
      <c r="B416" s="32">
        <v>2</v>
      </c>
      <c r="C416" s="32">
        <v>382</v>
      </c>
      <c r="D416" s="32">
        <v>382</v>
      </c>
      <c r="E416" s="32" t="s">
        <v>631</v>
      </c>
      <c r="H416">
        <f>IF('Раздел 2'!P34&gt;='Раздел 2'!U34,0,1)</f>
        <v>0</v>
      </c>
    </row>
    <row r="417" spans="1:8" x14ac:dyDescent="0.2">
      <c r="A417">
        <f t="shared" si="7"/>
        <v>609542</v>
      </c>
      <c r="B417" s="32">
        <v>2</v>
      </c>
      <c r="C417" s="32">
        <v>383</v>
      </c>
      <c r="D417" s="32">
        <v>383</v>
      </c>
      <c r="E417" s="32" t="s">
        <v>632</v>
      </c>
      <c r="H417">
        <f>IF('Раздел 2'!P35&gt;='Раздел 2'!U35,0,1)</f>
        <v>0</v>
      </c>
    </row>
    <row r="418" spans="1:8" x14ac:dyDescent="0.2">
      <c r="A418">
        <f t="shared" si="7"/>
        <v>609542</v>
      </c>
      <c r="B418" s="32">
        <v>2</v>
      </c>
      <c r="C418" s="32">
        <v>384</v>
      </c>
      <c r="D418" s="32">
        <v>384</v>
      </c>
      <c r="E418" s="32" t="s">
        <v>633</v>
      </c>
      <c r="H418">
        <f>IF('Раздел 2'!P36&gt;='Раздел 2'!U36,0,1)</f>
        <v>0</v>
      </c>
    </row>
    <row r="419" spans="1:8" x14ac:dyDescent="0.2">
      <c r="A419">
        <f t="shared" si="7"/>
        <v>609542</v>
      </c>
      <c r="B419" s="32">
        <v>2</v>
      </c>
      <c r="C419" s="32">
        <v>385</v>
      </c>
      <c r="D419" s="32">
        <v>385</v>
      </c>
      <c r="E419" s="32" t="s">
        <v>634</v>
      </c>
      <c r="H419">
        <f>IF('Раздел 2'!P37&gt;='Раздел 2'!U37,0,1)</f>
        <v>0</v>
      </c>
    </row>
    <row r="420" spans="1:8" x14ac:dyDescent="0.2">
      <c r="A420">
        <f t="shared" si="7"/>
        <v>609542</v>
      </c>
      <c r="B420" s="32">
        <v>2</v>
      </c>
      <c r="C420" s="32">
        <v>386</v>
      </c>
      <c r="D420" s="32">
        <v>386</v>
      </c>
      <c r="E420" s="32" t="s">
        <v>635</v>
      </c>
      <c r="H420">
        <f>IF('Раздел 2'!P38&gt;='Раздел 2'!U38,0,1)</f>
        <v>0</v>
      </c>
    </row>
    <row r="421" spans="1:8" x14ac:dyDescent="0.2">
      <c r="A421">
        <f t="shared" si="7"/>
        <v>609542</v>
      </c>
      <c r="B421" s="32">
        <v>2</v>
      </c>
      <c r="C421" s="32">
        <v>387</v>
      </c>
      <c r="D421" s="32">
        <v>387</v>
      </c>
      <c r="E421" s="32" t="s">
        <v>636</v>
      </c>
      <c r="H421">
        <f>IF('Раздел 2'!P39&gt;='Раздел 2'!U39,0,1)</f>
        <v>0</v>
      </c>
    </row>
    <row r="422" spans="1:8" x14ac:dyDescent="0.2">
      <c r="A422">
        <f t="shared" si="7"/>
        <v>609542</v>
      </c>
      <c r="B422" s="32">
        <v>2</v>
      </c>
      <c r="C422" s="32">
        <v>388</v>
      </c>
      <c r="D422" s="32">
        <v>388</v>
      </c>
      <c r="E422" s="32" t="s">
        <v>637</v>
      </c>
      <c r="H422">
        <f>IF('Раздел 2'!P40&gt;='Раздел 2'!U40,0,1)</f>
        <v>0</v>
      </c>
    </row>
    <row r="423" spans="1:8" x14ac:dyDescent="0.2">
      <c r="A423">
        <f t="shared" si="7"/>
        <v>609542</v>
      </c>
      <c r="B423" s="32">
        <v>2</v>
      </c>
      <c r="C423" s="32">
        <v>389</v>
      </c>
      <c r="D423" s="32">
        <v>389</v>
      </c>
      <c r="E423" s="32" t="s">
        <v>638</v>
      </c>
      <c r="H423">
        <f>IF('Раздел 2'!P41&gt;='Раздел 2'!U41,0,1)</f>
        <v>0</v>
      </c>
    </row>
    <row r="424" spans="1:8" x14ac:dyDescent="0.2">
      <c r="A424">
        <f t="shared" si="7"/>
        <v>609542</v>
      </c>
      <c r="B424" s="32">
        <v>2</v>
      </c>
      <c r="C424" s="32">
        <v>390</v>
      </c>
      <c r="D424" s="32">
        <v>390</v>
      </c>
      <c r="E424" s="32" t="s">
        <v>639</v>
      </c>
      <c r="H424">
        <f>IF('Раздел 2'!P42&gt;='Раздел 2'!U42,0,1)</f>
        <v>0</v>
      </c>
    </row>
    <row r="425" spans="1:8" x14ac:dyDescent="0.2">
      <c r="A425">
        <f t="shared" si="7"/>
        <v>609542</v>
      </c>
      <c r="B425" s="32">
        <v>2</v>
      </c>
      <c r="C425" s="32">
        <v>391</v>
      </c>
      <c r="D425" s="32">
        <v>391</v>
      </c>
      <c r="E425" s="32" t="s">
        <v>640</v>
      </c>
      <c r="H425">
        <f>IF('Раздел 2'!P43&gt;='Раздел 2'!U43,0,1)</f>
        <v>0</v>
      </c>
    </row>
    <row r="426" spans="1:8" x14ac:dyDescent="0.2">
      <c r="A426">
        <f t="shared" si="7"/>
        <v>609542</v>
      </c>
      <c r="B426" s="32">
        <v>2</v>
      </c>
      <c r="C426" s="32">
        <v>392</v>
      </c>
      <c r="D426" s="32">
        <v>392</v>
      </c>
      <c r="E426" s="32" t="s">
        <v>641</v>
      </c>
      <c r="H426">
        <f>IF('Раздел 2'!P44&gt;='Раздел 2'!U44,0,1)</f>
        <v>0</v>
      </c>
    </row>
    <row r="427" spans="1:8" x14ac:dyDescent="0.2">
      <c r="A427">
        <f t="shared" si="7"/>
        <v>609542</v>
      </c>
      <c r="B427" s="32">
        <v>2</v>
      </c>
      <c r="C427" s="32">
        <v>393</v>
      </c>
      <c r="D427" s="32">
        <v>393</v>
      </c>
      <c r="E427" s="32" t="s">
        <v>643</v>
      </c>
      <c r="H427">
        <f>IF('Раздел 2'!P46&gt;='Раздел 2'!U46,0,1)</f>
        <v>0</v>
      </c>
    </row>
    <row r="428" spans="1:8" x14ac:dyDescent="0.2">
      <c r="A428">
        <f t="shared" si="7"/>
        <v>609542</v>
      </c>
      <c r="B428" s="32">
        <v>2</v>
      </c>
      <c r="C428" s="32">
        <v>394</v>
      </c>
      <c r="D428" s="32">
        <v>394</v>
      </c>
      <c r="E428" s="32" t="s">
        <v>859</v>
      </c>
      <c r="H428">
        <f>IF('Раздел 2'!P47&gt;='Раздел 2'!U47,0,1)</f>
        <v>0</v>
      </c>
    </row>
    <row r="429" spans="1:8" x14ac:dyDescent="0.2">
      <c r="A429">
        <f t="shared" si="7"/>
        <v>609542</v>
      </c>
      <c r="B429" s="32">
        <v>2</v>
      </c>
      <c r="C429" s="32">
        <v>395</v>
      </c>
      <c r="D429" s="32">
        <v>395</v>
      </c>
      <c r="E429" s="32" t="s">
        <v>860</v>
      </c>
      <c r="H429">
        <f>IF('Раздел 2'!P48&gt;='Раздел 2'!U48,0,1)</f>
        <v>0</v>
      </c>
    </row>
    <row r="430" spans="1:8" x14ac:dyDescent="0.2">
      <c r="A430">
        <f t="shared" si="7"/>
        <v>609542</v>
      </c>
      <c r="B430" s="32">
        <v>2</v>
      </c>
      <c r="C430" s="32">
        <v>396</v>
      </c>
      <c r="D430" s="32">
        <v>396</v>
      </c>
      <c r="E430" s="32" t="s">
        <v>547</v>
      </c>
      <c r="H430">
        <f>IF('Раздел 2'!P21&gt;='Раздел 2'!V21,0,1)</f>
        <v>0</v>
      </c>
    </row>
    <row r="431" spans="1:8" x14ac:dyDescent="0.2">
      <c r="A431">
        <f t="shared" si="7"/>
        <v>609542</v>
      </c>
      <c r="B431" s="32">
        <v>2</v>
      </c>
      <c r="C431" s="32">
        <v>397</v>
      </c>
      <c r="D431" s="32">
        <v>397</v>
      </c>
      <c r="E431" s="32" t="s">
        <v>548</v>
      </c>
      <c r="H431">
        <f>IF('Раздел 2'!P22&gt;='Раздел 2'!V22,0,1)</f>
        <v>0</v>
      </c>
    </row>
    <row r="432" spans="1:8" x14ac:dyDescent="0.2">
      <c r="A432">
        <f t="shared" si="7"/>
        <v>609542</v>
      </c>
      <c r="B432" s="32">
        <v>2</v>
      </c>
      <c r="C432" s="32">
        <v>398</v>
      </c>
      <c r="D432" s="32">
        <v>398</v>
      </c>
      <c r="E432" s="32" t="s">
        <v>549</v>
      </c>
      <c r="H432">
        <f>IF('Раздел 2'!P23&gt;='Раздел 2'!V23,0,1)</f>
        <v>0</v>
      </c>
    </row>
    <row r="433" spans="1:8" x14ac:dyDescent="0.2">
      <c r="A433">
        <f t="shared" si="7"/>
        <v>609542</v>
      </c>
      <c r="B433" s="32">
        <v>2</v>
      </c>
      <c r="C433" s="32">
        <v>399</v>
      </c>
      <c r="D433" s="32">
        <v>399</v>
      </c>
      <c r="E433" s="32" t="s">
        <v>550</v>
      </c>
      <c r="H433">
        <f>IF('Раздел 2'!P25&gt;='Раздел 2'!V25,0,1)</f>
        <v>0</v>
      </c>
    </row>
    <row r="434" spans="1:8" x14ac:dyDescent="0.2">
      <c r="A434">
        <f t="shared" si="7"/>
        <v>609542</v>
      </c>
      <c r="B434" s="32">
        <v>2</v>
      </c>
      <c r="C434" s="32">
        <v>400</v>
      </c>
      <c r="D434" s="32">
        <v>400</v>
      </c>
      <c r="E434" s="32" t="s">
        <v>1007</v>
      </c>
      <c r="H434">
        <f>IF('Раздел 2'!P26&gt;='Раздел 2'!V26,0,1)</f>
        <v>0</v>
      </c>
    </row>
    <row r="435" spans="1:8" x14ac:dyDescent="0.2">
      <c r="A435">
        <f t="shared" si="7"/>
        <v>609542</v>
      </c>
      <c r="B435" s="32">
        <v>2</v>
      </c>
      <c r="C435" s="32">
        <v>401</v>
      </c>
      <c r="D435" s="32">
        <v>401</v>
      </c>
      <c r="E435" s="32" t="s">
        <v>1008</v>
      </c>
      <c r="H435">
        <f>IF('Раздел 2'!P27&gt;='Раздел 2'!V27,0,1)</f>
        <v>0</v>
      </c>
    </row>
    <row r="436" spans="1:8" x14ac:dyDescent="0.2">
      <c r="A436">
        <f t="shared" si="7"/>
        <v>609542</v>
      </c>
      <c r="B436" s="32">
        <v>2</v>
      </c>
      <c r="C436" s="32">
        <v>402</v>
      </c>
      <c r="D436" s="32">
        <v>402</v>
      </c>
      <c r="E436" s="32" t="s">
        <v>1009</v>
      </c>
      <c r="H436">
        <f>IF('Раздел 2'!P28&gt;='Раздел 2'!V28,0,1)</f>
        <v>0</v>
      </c>
    </row>
    <row r="437" spans="1:8" x14ac:dyDescent="0.2">
      <c r="A437">
        <f t="shared" si="7"/>
        <v>609542</v>
      </c>
      <c r="B437" s="32">
        <v>2</v>
      </c>
      <c r="C437" s="32">
        <v>403</v>
      </c>
      <c r="D437" s="32">
        <v>403</v>
      </c>
      <c r="E437" s="32" t="s">
        <v>1010</v>
      </c>
      <c r="H437">
        <f>IF('Раздел 2'!P29&gt;='Раздел 2'!V29,0,1)</f>
        <v>0</v>
      </c>
    </row>
    <row r="438" spans="1:8" x14ac:dyDescent="0.2">
      <c r="A438">
        <f t="shared" si="7"/>
        <v>609542</v>
      </c>
      <c r="B438" s="32">
        <v>2</v>
      </c>
      <c r="C438" s="32">
        <v>404</v>
      </c>
      <c r="D438" s="32">
        <v>404</v>
      </c>
      <c r="E438" s="32" t="s">
        <v>1011</v>
      </c>
      <c r="H438">
        <f>IF('Раздел 2'!P30&gt;='Раздел 2'!V30,0,1)</f>
        <v>0</v>
      </c>
    </row>
    <row r="439" spans="1:8" x14ac:dyDescent="0.2">
      <c r="A439">
        <f t="shared" si="7"/>
        <v>609542</v>
      </c>
      <c r="B439" s="32">
        <v>2</v>
      </c>
      <c r="C439" s="32">
        <v>405</v>
      </c>
      <c r="D439" s="32">
        <v>405</v>
      </c>
      <c r="E439" s="32" t="s">
        <v>1012</v>
      </c>
      <c r="H439">
        <f>IF('Раздел 2'!P31&gt;='Раздел 2'!V31,0,1)</f>
        <v>0</v>
      </c>
    </row>
    <row r="440" spans="1:8" x14ac:dyDescent="0.2">
      <c r="A440">
        <f t="shared" si="7"/>
        <v>609542</v>
      </c>
      <c r="B440" s="32">
        <v>2</v>
      </c>
      <c r="C440" s="32">
        <v>406</v>
      </c>
      <c r="D440" s="32">
        <v>406</v>
      </c>
      <c r="E440" s="32" t="s">
        <v>1013</v>
      </c>
      <c r="H440">
        <f>IF('Раздел 2'!P32&gt;='Раздел 2'!V32,0,1)</f>
        <v>0</v>
      </c>
    </row>
    <row r="441" spans="1:8" x14ac:dyDescent="0.2">
      <c r="A441">
        <f t="shared" si="7"/>
        <v>609542</v>
      </c>
      <c r="B441" s="32">
        <v>2</v>
      </c>
      <c r="C441" s="32">
        <v>407</v>
      </c>
      <c r="D441" s="32">
        <v>407</v>
      </c>
      <c r="E441" s="32" t="s">
        <v>1014</v>
      </c>
      <c r="H441">
        <f>IF('Раздел 2'!P33&gt;='Раздел 2'!V33,0,1)</f>
        <v>0</v>
      </c>
    </row>
    <row r="442" spans="1:8" x14ac:dyDescent="0.2">
      <c r="A442">
        <f t="shared" si="7"/>
        <v>609542</v>
      </c>
      <c r="B442" s="32">
        <v>2</v>
      </c>
      <c r="C442" s="32">
        <v>408</v>
      </c>
      <c r="D442" s="32">
        <v>408</v>
      </c>
      <c r="E442" s="32" t="s">
        <v>1015</v>
      </c>
      <c r="H442">
        <f>IF('Раздел 2'!P34&gt;='Раздел 2'!V34,0,1)</f>
        <v>0</v>
      </c>
    </row>
    <row r="443" spans="1:8" x14ac:dyDescent="0.2">
      <c r="A443">
        <f t="shared" si="7"/>
        <v>609542</v>
      </c>
      <c r="B443" s="32">
        <v>2</v>
      </c>
      <c r="C443" s="32">
        <v>409</v>
      </c>
      <c r="D443" s="32">
        <v>409</v>
      </c>
      <c r="E443" s="32" t="s">
        <v>1016</v>
      </c>
      <c r="H443">
        <f>IF('Раздел 2'!P35&gt;='Раздел 2'!V35,0,1)</f>
        <v>0</v>
      </c>
    </row>
    <row r="444" spans="1:8" x14ac:dyDescent="0.2">
      <c r="A444">
        <f t="shared" si="7"/>
        <v>609542</v>
      </c>
      <c r="B444" s="32">
        <v>2</v>
      </c>
      <c r="C444" s="32">
        <v>410</v>
      </c>
      <c r="D444" s="32">
        <v>410</v>
      </c>
      <c r="E444" s="32" t="s">
        <v>1017</v>
      </c>
      <c r="H444">
        <f>IF('Раздел 2'!P36&gt;='Раздел 2'!V36,0,1)</f>
        <v>0</v>
      </c>
    </row>
    <row r="445" spans="1:8" x14ac:dyDescent="0.2">
      <c r="A445">
        <f t="shared" si="7"/>
        <v>609542</v>
      </c>
      <c r="B445" s="32">
        <v>2</v>
      </c>
      <c r="C445" s="32">
        <v>411</v>
      </c>
      <c r="D445" s="32">
        <v>411</v>
      </c>
      <c r="E445" s="32" t="s">
        <v>1018</v>
      </c>
      <c r="H445">
        <f>IF('Раздел 2'!P37&gt;='Раздел 2'!V37,0,1)</f>
        <v>0</v>
      </c>
    </row>
    <row r="446" spans="1:8" x14ac:dyDescent="0.2">
      <c r="A446">
        <f t="shared" si="7"/>
        <v>609542</v>
      </c>
      <c r="B446" s="32">
        <v>2</v>
      </c>
      <c r="C446" s="32">
        <v>412</v>
      </c>
      <c r="D446" s="32">
        <v>412</v>
      </c>
      <c r="E446" s="32" t="s">
        <v>1019</v>
      </c>
      <c r="H446">
        <f>IF('Раздел 2'!P38&gt;='Раздел 2'!V38,0,1)</f>
        <v>0</v>
      </c>
    </row>
    <row r="447" spans="1:8" x14ac:dyDescent="0.2">
      <c r="A447">
        <f t="shared" si="7"/>
        <v>609542</v>
      </c>
      <c r="B447" s="32">
        <v>2</v>
      </c>
      <c r="C447" s="32">
        <v>413</v>
      </c>
      <c r="D447" s="32">
        <v>413</v>
      </c>
      <c r="E447" s="32" t="s">
        <v>1020</v>
      </c>
      <c r="H447">
        <f>IF('Раздел 2'!P39&gt;='Раздел 2'!V39,0,1)</f>
        <v>0</v>
      </c>
    </row>
    <row r="448" spans="1:8" x14ac:dyDescent="0.2">
      <c r="A448">
        <f t="shared" si="7"/>
        <v>609542</v>
      </c>
      <c r="B448" s="32">
        <v>2</v>
      </c>
      <c r="C448" s="32">
        <v>414</v>
      </c>
      <c r="D448" s="32">
        <v>414</v>
      </c>
      <c r="E448" s="32" t="s">
        <v>1021</v>
      </c>
      <c r="H448">
        <f>IF('Раздел 2'!P40&gt;='Раздел 2'!V40,0,1)</f>
        <v>0</v>
      </c>
    </row>
    <row r="449" spans="1:8" x14ac:dyDescent="0.2">
      <c r="A449">
        <f t="shared" si="7"/>
        <v>609542</v>
      </c>
      <c r="B449" s="32">
        <v>2</v>
      </c>
      <c r="C449" s="32">
        <v>415</v>
      </c>
      <c r="D449" s="32">
        <v>415</v>
      </c>
      <c r="E449" s="32" t="s">
        <v>1022</v>
      </c>
      <c r="H449">
        <f>IF('Раздел 2'!P41&gt;='Раздел 2'!V41,0,1)</f>
        <v>0</v>
      </c>
    </row>
    <row r="450" spans="1:8" x14ac:dyDescent="0.2">
      <c r="A450">
        <f t="shared" si="7"/>
        <v>609542</v>
      </c>
      <c r="B450" s="32">
        <v>2</v>
      </c>
      <c r="C450" s="32">
        <v>416</v>
      </c>
      <c r="D450" s="32">
        <v>416</v>
      </c>
      <c r="E450" s="32" t="s">
        <v>1023</v>
      </c>
      <c r="H450">
        <f>IF('Раздел 2'!P42&gt;='Раздел 2'!V42,0,1)</f>
        <v>0</v>
      </c>
    </row>
    <row r="451" spans="1:8" x14ac:dyDescent="0.2">
      <c r="A451">
        <f t="shared" si="7"/>
        <v>609542</v>
      </c>
      <c r="B451" s="32">
        <v>2</v>
      </c>
      <c r="C451" s="32">
        <v>417</v>
      </c>
      <c r="D451" s="32">
        <v>417</v>
      </c>
      <c r="E451" s="32" t="s">
        <v>179</v>
      </c>
      <c r="H451">
        <f>IF('Раздел 2'!P43&gt;='Раздел 2'!V43,0,1)</f>
        <v>0</v>
      </c>
    </row>
    <row r="452" spans="1:8" x14ac:dyDescent="0.2">
      <c r="A452">
        <f t="shared" si="7"/>
        <v>609542</v>
      </c>
      <c r="B452" s="32">
        <v>2</v>
      </c>
      <c r="C452" s="32">
        <v>418</v>
      </c>
      <c r="D452" s="32">
        <v>418</v>
      </c>
      <c r="E452" s="32" t="s">
        <v>1024</v>
      </c>
      <c r="H452">
        <f>IF('Раздел 2'!P44&gt;='Раздел 2'!V44,0,1)</f>
        <v>0</v>
      </c>
    </row>
    <row r="453" spans="1:8" x14ac:dyDescent="0.2">
      <c r="A453">
        <f t="shared" si="7"/>
        <v>609542</v>
      </c>
      <c r="B453" s="32">
        <v>2</v>
      </c>
      <c r="C453" s="32">
        <v>419</v>
      </c>
      <c r="D453" s="32">
        <v>419</v>
      </c>
      <c r="E453" s="32" t="s">
        <v>180</v>
      </c>
      <c r="H453">
        <f>IF('Раздел 2'!P46&gt;='Раздел 2'!V46,0,1)</f>
        <v>0</v>
      </c>
    </row>
    <row r="454" spans="1:8" x14ac:dyDescent="0.2">
      <c r="A454">
        <f t="shared" si="7"/>
        <v>609542</v>
      </c>
      <c r="B454" s="32">
        <v>2</v>
      </c>
      <c r="C454" s="32">
        <v>420</v>
      </c>
      <c r="D454" s="32">
        <v>420</v>
      </c>
      <c r="E454" s="32" t="s">
        <v>181</v>
      </c>
      <c r="H454">
        <f>IF('Раздел 2'!P47&gt;='Раздел 2'!V47,0,1)</f>
        <v>0</v>
      </c>
    </row>
    <row r="455" spans="1:8" x14ac:dyDescent="0.2">
      <c r="A455">
        <f t="shared" si="7"/>
        <v>609542</v>
      </c>
      <c r="B455" s="32">
        <v>2</v>
      </c>
      <c r="C455" s="32">
        <v>421</v>
      </c>
      <c r="D455" s="32">
        <v>421</v>
      </c>
      <c r="E455" s="32" t="s">
        <v>182</v>
      </c>
      <c r="H455">
        <f>IF('Раздел 2'!P48&gt;='Раздел 2'!V48,0,1)</f>
        <v>0</v>
      </c>
    </row>
    <row r="456" spans="1:8" x14ac:dyDescent="0.2">
      <c r="A456">
        <f t="shared" ref="A456:A519" si="8">P_3</f>
        <v>609542</v>
      </c>
      <c r="B456" s="32">
        <v>2</v>
      </c>
      <c r="C456" s="32">
        <v>422</v>
      </c>
      <c r="D456" s="32">
        <v>422</v>
      </c>
      <c r="E456" s="32" t="s">
        <v>1025</v>
      </c>
      <c r="H456">
        <f>IF('Раздел 2'!P21&gt;='Раздел 2'!W21,0,1)</f>
        <v>0</v>
      </c>
    </row>
    <row r="457" spans="1:8" x14ac:dyDescent="0.2">
      <c r="A457">
        <f t="shared" si="8"/>
        <v>609542</v>
      </c>
      <c r="B457" s="32">
        <v>2</v>
      </c>
      <c r="C457" s="32">
        <v>423</v>
      </c>
      <c r="D457" s="32">
        <v>423</v>
      </c>
      <c r="E457" s="32" t="s">
        <v>1026</v>
      </c>
      <c r="H457">
        <f>IF('Раздел 2'!P22&gt;='Раздел 2'!W22,0,1)</f>
        <v>0</v>
      </c>
    </row>
    <row r="458" spans="1:8" x14ac:dyDescent="0.2">
      <c r="A458">
        <f t="shared" si="8"/>
        <v>609542</v>
      </c>
      <c r="B458" s="32">
        <v>2</v>
      </c>
      <c r="C458" s="32">
        <v>424</v>
      </c>
      <c r="D458" s="32">
        <v>424</v>
      </c>
      <c r="E458" s="32" t="s">
        <v>1027</v>
      </c>
      <c r="H458">
        <f>IF('Раздел 2'!P23&gt;='Раздел 2'!W23,0,1)</f>
        <v>0</v>
      </c>
    </row>
    <row r="459" spans="1:8" x14ac:dyDescent="0.2">
      <c r="A459">
        <f t="shared" si="8"/>
        <v>609542</v>
      </c>
      <c r="B459" s="32">
        <v>2</v>
      </c>
      <c r="C459" s="32">
        <v>425</v>
      </c>
      <c r="D459" s="32">
        <v>425</v>
      </c>
      <c r="E459" s="32" t="s">
        <v>1028</v>
      </c>
      <c r="H459">
        <f>IF('Раздел 2'!P25&gt;='Раздел 2'!W25,0,1)</f>
        <v>0</v>
      </c>
    </row>
    <row r="460" spans="1:8" x14ac:dyDescent="0.2">
      <c r="A460">
        <f t="shared" si="8"/>
        <v>609542</v>
      </c>
      <c r="B460" s="32">
        <v>2</v>
      </c>
      <c r="C460" s="32">
        <v>426</v>
      </c>
      <c r="D460" s="32">
        <v>426</v>
      </c>
      <c r="E460" s="32" t="s">
        <v>1029</v>
      </c>
      <c r="H460">
        <f>IF('Раздел 2'!P26&gt;='Раздел 2'!W26,0,1)</f>
        <v>0</v>
      </c>
    </row>
    <row r="461" spans="1:8" x14ac:dyDescent="0.2">
      <c r="A461">
        <f t="shared" si="8"/>
        <v>609542</v>
      </c>
      <c r="B461" s="32">
        <v>2</v>
      </c>
      <c r="C461" s="32">
        <v>427</v>
      </c>
      <c r="D461" s="32">
        <v>427</v>
      </c>
      <c r="E461" s="32" t="s">
        <v>1030</v>
      </c>
      <c r="H461">
        <f>IF('Раздел 2'!P27&gt;='Раздел 2'!W27,0,1)</f>
        <v>0</v>
      </c>
    </row>
    <row r="462" spans="1:8" x14ac:dyDescent="0.2">
      <c r="A462">
        <f t="shared" si="8"/>
        <v>609542</v>
      </c>
      <c r="B462" s="32">
        <v>2</v>
      </c>
      <c r="C462" s="32">
        <v>428</v>
      </c>
      <c r="D462" s="32">
        <v>428</v>
      </c>
      <c r="E462" s="32" t="s">
        <v>1031</v>
      </c>
      <c r="H462">
        <f>IF('Раздел 2'!P28&gt;='Раздел 2'!W28,0,1)</f>
        <v>0</v>
      </c>
    </row>
    <row r="463" spans="1:8" x14ac:dyDescent="0.2">
      <c r="A463">
        <f t="shared" si="8"/>
        <v>609542</v>
      </c>
      <c r="B463" s="32">
        <v>2</v>
      </c>
      <c r="C463" s="32">
        <v>429</v>
      </c>
      <c r="D463" s="32">
        <v>429</v>
      </c>
      <c r="E463" s="32" t="s">
        <v>1032</v>
      </c>
      <c r="H463">
        <f>IF('Раздел 2'!P29&gt;='Раздел 2'!W29,0,1)</f>
        <v>0</v>
      </c>
    </row>
    <row r="464" spans="1:8" x14ac:dyDescent="0.2">
      <c r="A464">
        <f t="shared" si="8"/>
        <v>609542</v>
      </c>
      <c r="B464" s="32">
        <v>2</v>
      </c>
      <c r="C464" s="32">
        <v>430</v>
      </c>
      <c r="D464" s="32">
        <v>430</v>
      </c>
      <c r="E464" s="32" t="s">
        <v>1033</v>
      </c>
      <c r="H464">
        <f>IF('Раздел 2'!P30&gt;='Раздел 2'!W30,0,1)</f>
        <v>0</v>
      </c>
    </row>
    <row r="465" spans="1:8" x14ac:dyDescent="0.2">
      <c r="A465">
        <f t="shared" si="8"/>
        <v>609542</v>
      </c>
      <c r="B465" s="32">
        <v>2</v>
      </c>
      <c r="C465" s="32">
        <v>431</v>
      </c>
      <c r="D465" s="32">
        <v>431</v>
      </c>
      <c r="E465" s="32" t="s">
        <v>1034</v>
      </c>
      <c r="H465">
        <f>IF('Раздел 2'!P31&gt;='Раздел 2'!W31,0,1)</f>
        <v>0</v>
      </c>
    </row>
    <row r="466" spans="1:8" x14ac:dyDescent="0.2">
      <c r="A466">
        <f t="shared" si="8"/>
        <v>609542</v>
      </c>
      <c r="B466" s="32">
        <v>2</v>
      </c>
      <c r="C466" s="32">
        <v>432</v>
      </c>
      <c r="D466" s="32">
        <v>432</v>
      </c>
      <c r="E466" s="32" t="s">
        <v>1035</v>
      </c>
      <c r="H466">
        <f>IF('Раздел 2'!P32&gt;='Раздел 2'!W32,0,1)</f>
        <v>0</v>
      </c>
    </row>
    <row r="467" spans="1:8" x14ac:dyDescent="0.2">
      <c r="A467">
        <f t="shared" si="8"/>
        <v>609542</v>
      </c>
      <c r="B467" s="32">
        <v>2</v>
      </c>
      <c r="C467" s="32">
        <v>433</v>
      </c>
      <c r="D467" s="32">
        <v>433</v>
      </c>
      <c r="E467" s="32" t="s">
        <v>1036</v>
      </c>
      <c r="H467">
        <f>IF('Раздел 2'!P33&gt;='Раздел 2'!W33,0,1)</f>
        <v>0</v>
      </c>
    </row>
    <row r="468" spans="1:8" x14ac:dyDescent="0.2">
      <c r="A468">
        <f t="shared" si="8"/>
        <v>609542</v>
      </c>
      <c r="B468" s="32">
        <v>2</v>
      </c>
      <c r="C468" s="32">
        <v>434</v>
      </c>
      <c r="D468" s="32">
        <v>434</v>
      </c>
      <c r="E468" s="32" t="s">
        <v>1037</v>
      </c>
      <c r="H468">
        <f>IF('Раздел 2'!P34&gt;='Раздел 2'!W34,0,1)</f>
        <v>0</v>
      </c>
    </row>
    <row r="469" spans="1:8" x14ac:dyDescent="0.2">
      <c r="A469">
        <f t="shared" si="8"/>
        <v>609542</v>
      </c>
      <c r="B469" s="32">
        <v>2</v>
      </c>
      <c r="C469" s="32">
        <v>435</v>
      </c>
      <c r="D469" s="32">
        <v>435</v>
      </c>
      <c r="E469" s="32" t="s">
        <v>1038</v>
      </c>
      <c r="H469">
        <f>IF('Раздел 2'!P35&gt;='Раздел 2'!W35,0,1)</f>
        <v>0</v>
      </c>
    </row>
    <row r="470" spans="1:8" x14ac:dyDescent="0.2">
      <c r="A470">
        <f t="shared" si="8"/>
        <v>609542</v>
      </c>
      <c r="B470" s="32">
        <v>2</v>
      </c>
      <c r="C470" s="32">
        <v>436</v>
      </c>
      <c r="D470" s="32">
        <v>436</v>
      </c>
      <c r="E470" s="32" t="s">
        <v>1039</v>
      </c>
      <c r="H470">
        <f>IF('Раздел 2'!P36&gt;='Раздел 2'!W36,0,1)</f>
        <v>0</v>
      </c>
    </row>
    <row r="471" spans="1:8" x14ac:dyDescent="0.2">
      <c r="A471">
        <f t="shared" si="8"/>
        <v>609542</v>
      </c>
      <c r="B471" s="32">
        <v>2</v>
      </c>
      <c r="C471" s="32">
        <v>437</v>
      </c>
      <c r="D471" s="32">
        <v>437</v>
      </c>
      <c r="E471" s="32" t="s">
        <v>1040</v>
      </c>
      <c r="H471">
        <f>IF('Раздел 2'!P37&gt;='Раздел 2'!W37,0,1)</f>
        <v>0</v>
      </c>
    </row>
    <row r="472" spans="1:8" x14ac:dyDescent="0.2">
      <c r="A472">
        <f t="shared" si="8"/>
        <v>609542</v>
      </c>
      <c r="B472" s="32">
        <v>2</v>
      </c>
      <c r="C472" s="32">
        <v>438</v>
      </c>
      <c r="D472" s="32">
        <v>438</v>
      </c>
      <c r="E472" s="32" t="s">
        <v>1041</v>
      </c>
      <c r="H472">
        <f>IF('Раздел 2'!P38&gt;='Раздел 2'!W38,0,1)</f>
        <v>0</v>
      </c>
    </row>
    <row r="473" spans="1:8" x14ac:dyDescent="0.2">
      <c r="A473">
        <f t="shared" si="8"/>
        <v>609542</v>
      </c>
      <c r="B473" s="32">
        <v>2</v>
      </c>
      <c r="C473" s="32">
        <v>439</v>
      </c>
      <c r="D473" s="32">
        <v>439</v>
      </c>
      <c r="E473" s="32" t="s">
        <v>1042</v>
      </c>
      <c r="H473">
        <f>IF('Раздел 2'!P39&gt;='Раздел 2'!W39,0,1)</f>
        <v>0</v>
      </c>
    </row>
    <row r="474" spans="1:8" x14ac:dyDescent="0.2">
      <c r="A474">
        <f t="shared" si="8"/>
        <v>609542</v>
      </c>
      <c r="B474" s="32">
        <v>2</v>
      </c>
      <c r="C474" s="32">
        <v>440</v>
      </c>
      <c r="D474" s="32">
        <v>440</v>
      </c>
      <c r="E474" s="32" t="s">
        <v>1043</v>
      </c>
      <c r="H474">
        <f>IF('Раздел 2'!P40&gt;='Раздел 2'!W40,0,1)</f>
        <v>0</v>
      </c>
    </row>
    <row r="475" spans="1:8" x14ac:dyDescent="0.2">
      <c r="A475">
        <f t="shared" si="8"/>
        <v>609542</v>
      </c>
      <c r="B475" s="32">
        <v>2</v>
      </c>
      <c r="C475" s="32">
        <v>441</v>
      </c>
      <c r="D475" s="32">
        <v>441</v>
      </c>
      <c r="E475" s="32" t="s">
        <v>1044</v>
      </c>
      <c r="H475">
        <f>IF('Раздел 2'!P41&gt;='Раздел 2'!W41,0,1)</f>
        <v>0</v>
      </c>
    </row>
    <row r="476" spans="1:8" x14ac:dyDescent="0.2">
      <c r="A476">
        <f t="shared" si="8"/>
        <v>609542</v>
      </c>
      <c r="B476" s="32">
        <v>2</v>
      </c>
      <c r="C476" s="32">
        <v>442</v>
      </c>
      <c r="D476" s="32">
        <v>442</v>
      </c>
      <c r="E476" s="32" t="s">
        <v>1045</v>
      </c>
      <c r="H476">
        <f>IF('Раздел 2'!P42&gt;='Раздел 2'!W42,0,1)</f>
        <v>0</v>
      </c>
    </row>
    <row r="477" spans="1:8" x14ac:dyDescent="0.2">
      <c r="A477">
        <f t="shared" si="8"/>
        <v>609542</v>
      </c>
      <c r="B477" s="32">
        <v>2</v>
      </c>
      <c r="C477" s="32">
        <v>443</v>
      </c>
      <c r="D477" s="32">
        <v>443</v>
      </c>
      <c r="E477" s="32" t="s">
        <v>183</v>
      </c>
      <c r="H477">
        <f>IF('Раздел 2'!P43&gt;='Раздел 2'!W43,0,1)</f>
        <v>0</v>
      </c>
    </row>
    <row r="478" spans="1:8" x14ac:dyDescent="0.2">
      <c r="A478">
        <f t="shared" si="8"/>
        <v>609542</v>
      </c>
      <c r="B478" s="32">
        <v>2</v>
      </c>
      <c r="C478" s="32">
        <v>444</v>
      </c>
      <c r="D478" s="32">
        <v>444</v>
      </c>
      <c r="E478" s="32" t="s">
        <v>1046</v>
      </c>
      <c r="H478">
        <f>IF('Раздел 2'!P44&gt;='Раздел 2'!W44,0,1)</f>
        <v>0</v>
      </c>
    </row>
    <row r="479" spans="1:8" x14ac:dyDescent="0.2">
      <c r="A479">
        <f t="shared" si="8"/>
        <v>609542</v>
      </c>
      <c r="B479" s="32">
        <v>2</v>
      </c>
      <c r="C479" s="32">
        <v>445</v>
      </c>
      <c r="D479" s="32">
        <v>445</v>
      </c>
      <c r="E479" s="32" t="s">
        <v>184</v>
      </c>
      <c r="H479">
        <f>IF('Раздел 2'!P46&gt;='Раздел 2'!W46,0,1)</f>
        <v>0</v>
      </c>
    </row>
    <row r="480" spans="1:8" x14ac:dyDescent="0.2">
      <c r="A480">
        <f t="shared" si="8"/>
        <v>609542</v>
      </c>
      <c r="B480" s="32">
        <v>2</v>
      </c>
      <c r="C480" s="32">
        <v>446</v>
      </c>
      <c r="D480" s="32">
        <v>446</v>
      </c>
      <c r="E480" s="32" t="s">
        <v>185</v>
      </c>
      <c r="H480">
        <f>IF('Раздел 2'!P47&gt;='Раздел 2'!W47,0,1)</f>
        <v>0</v>
      </c>
    </row>
    <row r="481" spans="1:8" x14ac:dyDescent="0.2">
      <c r="A481">
        <f t="shared" si="8"/>
        <v>609542</v>
      </c>
      <c r="B481" s="32">
        <v>2</v>
      </c>
      <c r="C481" s="32">
        <v>447</v>
      </c>
      <c r="D481" s="32">
        <v>447</v>
      </c>
      <c r="E481" s="32" t="s">
        <v>186</v>
      </c>
      <c r="H481">
        <f>IF('Раздел 2'!P48&gt;='Раздел 2'!W48,0,1)</f>
        <v>0</v>
      </c>
    </row>
    <row r="482" spans="1:8" x14ac:dyDescent="0.2">
      <c r="A482">
        <f t="shared" si="8"/>
        <v>609542</v>
      </c>
      <c r="B482" s="32">
        <v>2</v>
      </c>
      <c r="C482" s="32">
        <v>448</v>
      </c>
      <c r="D482" s="32">
        <v>448</v>
      </c>
      <c r="E482" s="32" t="s">
        <v>1220</v>
      </c>
      <c r="H482">
        <f>IF('Раздел 2'!P21&gt;='Раздел 2'!X21,0,1)</f>
        <v>0</v>
      </c>
    </row>
    <row r="483" spans="1:8" x14ac:dyDescent="0.2">
      <c r="A483">
        <f t="shared" si="8"/>
        <v>609542</v>
      </c>
      <c r="B483" s="32">
        <v>2</v>
      </c>
      <c r="C483" s="32">
        <v>449</v>
      </c>
      <c r="D483" s="32">
        <v>449</v>
      </c>
      <c r="E483" s="32" t="s">
        <v>1221</v>
      </c>
      <c r="H483">
        <f>IF('Раздел 2'!P22&gt;='Раздел 2'!X22,0,1)</f>
        <v>0</v>
      </c>
    </row>
    <row r="484" spans="1:8" x14ac:dyDescent="0.2">
      <c r="A484">
        <f t="shared" si="8"/>
        <v>609542</v>
      </c>
      <c r="B484" s="32">
        <v>2</v>
      </c>
      <c r="C484" s="32">
        <v>450</v>
      </c>
      <c r="D484" s="32">
        <v>450</v>
      </c>
      <c r="E484" s="32" t="s">
        <v>1222</v>
      </c>
      <c r="H484">
        <f>IF('Раздел 2'!P25&gt;='Раздел 2'!X25,0,1)</f>
        <v>0</v>
      </c>
    </row>
    <row r="485" spans="1:8" x14ac:dyDescent="0.2">
      <c r="A485">
        <f t="shared" si="8"/>
        <v>609542</v>
      </c>
      <c r="B485" s="32">
        <v>2</v>
      </c>
      <c r="C485" s="32">
        <v>451</v>
      </c>
      <c r="D485" s="32">
        <v>451</v>
      </c>
      <c r="E485" s="32" t="s">
        <v>1223</v>
      </c>
      <c r="H485">
        <f>IF('Раздел 2'!P26&gt;='Раздел 2'!X26,0,1)</f>
        <v>0</v>
      </c>
    </row>
    <row r="486" spans="1:8" x14ac:dyDescent="0.2">
      <c r="A486">
        <f t="shared" si="8"/>
        <v>609542</v>
      </c>
      <c r="B486" s="32">
        <v>2</v>
      </c>
      <c r="C486" s="32">
        <v>452</v>
      </c>
      <c r="D486" s="32">
        <v>452</v>
      </c>
      <c r="E486" s="32" t="s">
        <v>1224</v>
      </c>
      <c r="H486">
        <f>IF('Раздел 2'!P27&gt;='Раздел 2'!X27,0,1)</f>
        <v>0</v>
      </c>
    </row>
    <row r="487" spans="1:8" x14ac:dyDescent="0.2">
      <c r="A487">
        <f t="shared" si="8"/>
        <v>609542</v>
      </c>
      <c r="B487" s="32">
        <v>2</v>
      </c>
      <c r="C487" s="32">
        <v>453</v>
      </c>
      <c r="D487" s="32">
        <v>453</v>
      </c>
      <c r="E487" s="32" t="s">
        <v>1225</v>
      </c>
      <c r="H487">
        <f>IF('Раздел 2'!P28&gt;='Раздел 2'!X28,0,1)</f>
        <v>0</v>
      </c>
    </row>
    <row r="488" spans="1:8" x14ac:dyDescent="0.2">
      <c r="A488">
        <f t="shared" si="8"/>
        <v>609542</v>
      </c>
      <c r="B488" s="32">
        <v>2</v>
      </c>
      <c r="C488" s="32">
        <v>454</v>
      </c>
      <c r="D488" s="32">
        <v>454</v>
      </c>
      <c r="E488" s="32" t="s">
        <v>1226</v>
      </c>
      <c r="H488">
        <f>IF('Раздел 2'!P29&gt;='Раздел 2'!X29,0,1)</f>
        <v>0</v>
      </c>
    </row>
    <row r="489" spans="1:8" x14ac:dyDescent="0.2">
      <c r="A489">
        <f t="shared" si="8"/>
        <v>609542</v>
      </c>
      <c r="B489" s="32">
        <v>2</v>
      </c>
      <c r="C489" s="32">
        <v>455</v>
      </c>
      <c r="D489" s="32">
        <v>455</v>
      </c>
      <c r="E489" s="32" t="s">
        <v>1227</v>
      </c>
      <c r="H489">
        <f>IF('Раздел 2'!P30&gt;='Раздел 2'!X30,0,1)</f>
        <v>0</v>
      </c>
    </row>
    <row r="490" spans="1:8" x14ac:dyDescent="0.2">
      <c r="A490">
        <f t="shared" si="8"/>
        <v>609542</v>
      </c>
      <c r="B490" s="32">
        <v>2</v>
      </c>
      <c r="C490" s="32">
        <v>456</v>
      </c>
      <c r="D490" s="32">
        <v>456</v>
      </c>
      <c r="E490" s="32" t="s">
        <v>1228</v>
      </c>
      <c r="H490">
        <f>IF('Раздел 2'!P31&gt;='Раздел 2'!X31,0,1)</f>
        <v>0</v>
      </c>
    </row>
    <row r="491" spans="1:8" x14ac:dyDescent="0.2">
      <c r="A491">
        <f t="shared" si="8"/>
        <v>609542</v>
      </c>
      <c r="B491" s="32">
        <v>2</v>
      </c>
      <c r="C491" s="32">
        <v>457</v>
      </c>
      <c r="D491" s="32">
        <v>457</v>
      </c>
      <c r="E491" s="32" t="s">
        <v>1229</v>
      </c>
      <c r="H491">
        <f>IF('Раздел 2'!P32&gt;='Раздел 2'!X32,0,1)</f>
        <v>0</v>
      </c>
    </row>
    <row r="492" spans="1:8" x14ac:dyDescent="0.2">
      <c r="A492">
        <f t="shared" si="8"/>
        <v>609542</v>
      </c>
      <c r="B492" s="32">
        <v>2</v>
      </c>
      <c r="C492" s="32">
        <v>458</v>
      </c>
      <c r="D492" s="32">
        <v>458</v>
      </c>
      <c r="E492" s="32" t="s">
        <v>1230</v>
      </c>
      <c r="H492">
        <f>IF('Раздел 2'!P33&gt;='Раздел 2'!X33,0,1)</f>
        <v>0</v>
      </c>
    </row>
    <row r="493" spans="1:8" x14ac:dyDescent="0.2">
      <c r="A493">
        <f t="shared" si="8"/>
        <v>609542</v>
      </c>
      <c r="B493" s="32">
        <v>2</v>
      </c>
      <c r="C493" s="32">
        <v>459</v>
      </c>
      <c r="D493" s="32">
        <v>459</v>
      </c>
      <c r="E493" s="32" t="s">
        <v>1231</v>
      </c>
      <c r="H493">
        <f>IF('Раздел 2'!P34&gt;='Раздел 2'!X34,0,1)</f>
        <v>0</v>
      </c>
    </row>
    <row r="494" spans="1:8" x14ac:dyDescent="0.2">
      <c r="A494">
        <f t="shared" si="8"/>
        <v>609542</v>
      </c>
      <c r="B494" s="32">
        <v>2</v>
      </c>
      <c r="C494" s="32">
        <v>460</v>
      </c>
      <c r="D494" s="32">
        <v>460</v>
      </c>
      <c r="E494" s="32" t="s">
        <v>1232</v>
      </c>
      <c r="H494">
        <f>IF('Раздел 2'!P35&gt;='Раздел 2'!X35,0,1)</f>
        <v>0</v>
      </c>
    </row>
    <row r="495" spans="1:8" x14ac:dyDescent="0.2">
      <c r="A495">
        <f t="shared" si="8"/>
        <v>609542</v>
      </c>
      <c r="B495" s="32">
        <v>2</v>
      </c>
      <c r="C495" s="32">
        <v>461</v>
      </c>
      <c r="D495" s="32">
        <v>461</v>
      </c>
      <c r="E495" s="32" t="s">
        <v>1233</v>
      </c>
      <c r="H495">
        <f>IF('Раздел 2'!P36&gt;='Раздел 2'!X36,0,1)</f>
        <v>0</v>
      </c>
    </row>
    <row r="496" spans="1:8" x14ac:dyDescent="0.2">
      <c r="A496">
        <f t="shared" si="8"/>
        <v>609542</v>
      </c>
      <c r="B496" s="32">
        <v>2</v>
      </c>
      <c r="C496" s="32">
        <v>462</v>
      </c>
      <c r="D496" s="32">
        <v>462</v>
      </c>
      <c r="E496" s="32" t="s">
        <v>1234</v>
      </c>
      <c r="H496">
        <f>IF('Раздел 2'!P37&gt;='Раздел 2'!X37,0,1)</f>
        <v>0</v>
      </c>
    </row>
    <row r="497" spans="1:8" x14ac:dyDescent="0.2">
      <c r="A497">
        <f t="shared" si="8"/>
        <v>609542</v>
      </c>
      <c r="B497" s="32">
        <v>2</v>
      </c>
      <c r="C497" s="32">
        <v>463</v>
      </c>
      <c r="D497" s="32">
        <v>463</v>
      </c>
      <c r="E497" s="32" t="s">
        <v>1235</v>
      </c>
      <c r="H497">
        <f>IF('Раздел 2'!P38&gt;='Раздел 2'!X38,0,1)</f>
        <v>0</v>
      </c>
    </row>
    <row r="498" spans="1:8" x14ac:dyDescent="0.2">
      <c r="A498">
        <f t="shared" si="8"/>
        <v>609542</v>
      </c>
      <c r="B498" s="32">
        <v>2</v>
      </c>
      <c r="C498" s="32">
        <v>464</v>
      </c>
      <c r="D498" s="32">
        <v>464</v>
      </c>
      <c r="E498" s="32" t="s">
        <v>1236</v>
      </c>
      <c r="H498">
        <f>IF('Раздел 2'!P39&gt;='Раздел 2'!X39,0,1)</f>
        <v>0</v>
      </c>
    </row>
    <row r="499" spans="1:8" x14ac:dyDescent="0.2">
      <c r="A499">
        <f t="shared" si="8"/>
        <v>609542</v>
      </c>
      <c r="B499" s="32">
        <v>2</v>
      </c>
      <c r="C499" s="32">
        <v>465</v>
      </c>
      <c r="D499" s="32">
        <v>465</v>
      </c>
      <c r="E499" s="32" t="s">
        <v>1237</v>
      </c>
      <c r="H499">
        <f>IF('Раздел 2'!P40&gt;='Раздел 2'!X40,0,1)</f>
        <v>0</v>
      </c>
    </row>
    <row r="500" spans="1:8" x14ac:dyDescent="0.2">
      <c r="A500">
        <f t="shared" si="8"/>
        <v>609542</v>
      </c>
      <c r="B500" s="32">
        <v>2</v>
      </c>
      <c r="C500" s="32">
        <v>466</v>
      </c>
      <c r="D500" s="32">
        <v>466</v>
      </c>
      <c r="E500" s="32" t="s">
        <v>1238</v>
      </c>
      <c r="H500">
        <f>IF('Раздел 2'!P41&gt;='Раздел 2'!X41,0,1)</f>
        <v>0</v>
      </c>
    </row>
    <row r="501" spans="1:8" x14ac:dyDescent="0.2">
      <c r="A501">
        <f t="shared" si="8"/>
        <v>609542</v>
      </c>
      <c r="B501" s="32">
        <v>2</v>
      </c>
      <c r="C501" s="32">
        <v>467</v>
      </c>
      <c r="D501" s="32">
        <v>467</v>
      </c>
      <c r="E501" s="32" t="s">
        <v>1239</v>
      </c>
      <c r="H501">
        <f>IF('Раздел 2'!P42&gt;='Раздел 2'!X42,0,1)</f>
        <v>0</v>
      </c>
    </row>
    <row r="502" spans="1:8" x14ac:dyDescent="0.2">
      <c r="A502">
        <f t="shared" si="8"/>
        <v>609542</v>
      </c>
      <c r="B502" s="32">
        <v>2</v>
      </c>
      <c r="C502" s="32">
        <v>468</v>
      </c>
      <c r="D502" s="32">
        <v>468</v>
      </c>
      <c r="E502" s="32" t="s">
        <v>187</v>
      </c>
      <c r="H502">
        <f>IF('Раздел 2'!P43&gt;='Раздел 2'!X43,0,1)</f>
        <v>0</v>
      </c>
    </row>
    <row r="503" spans="1:8" x14ac:dyDescent="0.2">
      <c r="A503">
        <f t="shared" si="8"/>
        <v>609542</v>
      </c>
      <c r="B503" s="32">
        <v>2</v>
      </c>
      <c r="C503" s="32">
        <v>469</v>
      </c>
      <c r="D503" s="32">
        <v>469</v>
      </c>
      <c r="E503" s="32" t="s">
        <v>1240</v>
      </c>
      <c r="H503">
        <f>IF('Раздел 2'!P44&gt;='Раздел 2'!X44,0,1)</f>
        <v>0</v>
      </c>
    </row>
    <row r="504" spans="1:8" x14ac:dyDescent="0.2">
      <c r="A504">
        <f t="shared" si="8"/>
        <v>609542</v>
      </c>
      <c r="B504" s="32">
        <v>2</v>
      </c>
      <c r="C504" s="32">
        <v>470</v>
      </c>
      <c r="D504" s="32">
        <v>470</v>
      </c>
      <c r="E504" s="32" t="s">
        <v>188</v>
      </c>
      <c r="H504">
        <f>IF('Раздел 2'!P46&gt;='Раздел 2'!X46,0,1)</f>
        <v>0</v>
      </c>
    </row>
    <row r="505" spans="1:8" x14ac:dyDescent="0.2">
      <c r="A505">
        <f t="shared" si="8"/>
        <v>609542</v>
      </c>
      <c r="B505" s="32">
        <v>2</v>
      </c>
      <c r="C505" s="32">
        <v>471</v>
      </c>
      <c r="D505" s="32">
        <v>471</v>
      </c>
      <c r="E505" s="32" t="s">
        <v>189</v>
      </c>
      <c r="H505">
        <f>IF('Раздел 2'!P47&gt;='Раздел 2'!X47,0,1)</f>
        <v>0</v>
      </c>
    </row>
    <row r="506" spans="1:8" x14ac:dyDescent="0.2">
      <c r="A506">
        <f t="shared" si="8"/>
        <v>609542</v>
      </c>
      <c r="B506" s="32">
        <v>2</v>
      </c>
      <c r="C506" s="32">
        <v>472</v>
      </c>
      <c r="D506" s="32">
        <v>472</v>
      </c>
      <c r="E506" s="32" t="s">
        <v>190</v>
      </c>
      <c r="H506">
        <f>IF('Раздел 2'!P48&gt;='Раздел 2'!X48,0,1)</f>
        <v>0</v>
      </c>
    </row>
    <row r="507" spans="1:8" x14ac:dyDescent="0.2">
      <c r="A507">
        <f t="shared" si="8"/>
        <v>609542</v>
      </c>
      <c r="B507" s="32">
        <v>2</v>
      </c>
      <c r="C507" s="32">
        <v>473</v>
      </c>
      <c r="D507" s="32">
        <v>473</v>
      </c>
      <c r="E507" s="32" t="s">
        <v>1047</v>
      </c>
      <c r="H507">
        <f>IF('Раздел 2'!P21=SUM('Раздел 2'!R21,'Раздел 2'!T21:X21),0,1)</f>
        <v>0</v>
      </c>
    </row>
    <row r="508" spans="1:8" x14ac:dyDescent="0.2">
      <c r="A508">
        <f t="shared" si="8"/>
        <v>609542</v>
      </c>
      <c r="B508" s="32">
        <v>2</v>
      </c>
      <c r="C508" s="32">
        <v>474</v>
      </c>
      <c r="D508" s="32">
        <v>474</v>
      </c>
      <c r="E508" s="32" t="s">
        <v>1048</v>
      </c>
      <c r="H508">
        <f>IF('Раздел 2'!P25=SUM('Раздел 2'!R25,'Раздел 2'!T25:X25),0,1)</f>
        <v>0</v>
      </c>
    </row>
    <row r="509" spans="1:8" x14ac:dyDescent="0.2">
      <c r="A509">
        <f t="shared" si="8"/>
        <v>609542</v>
      </c>
      <c r="B509" s="32">
        <v>2</v>
      </c>
      <c r="C509" s="32">
        <v>475</v>
      </c>
      <c r="D509" s="32">
        <v>475</v>
      </c>
      <c r="E509" s="32" t="s">
        <v>1049</v>
      </c>
      <c r="H509">
        <f>IF('Раздел 2'!P28=SUM('Раздел 2'!R28,'Раздел 2'!T28:X28),0,1)</f>
        <v>0</v>
      </c>
    </row>
    <row r="510" spans="1:8" x14ac:dyDescent="0.2">
      <c r="A510">
        <f t="shared" si="8"/>
        <v>609542</v>
      </c>
      <c r="B510" s="32">
        <v>2</v>
      </c>
      <c r="C510" s="32">
        <v>476</v>
      </c>
      <c r="D510" s="32">
        <v>476</v>
      </c>
      <c r="E510" s="32" t="s">
        <v>1050</v>
      </c>
      <c r="H510">
        <f>IF('Раздел 2'!P29=SUM('Раздел 2'!R29,'Раздел 2'!T29:X29),0,1)</f>
        <v>0</v>
      </c>
    </row>
    <row r="511" spans="1:8" x14ac:dyDescent="0.2">
      <c r="A511">
        <f t="shared" si="8"/>
        <v>609542</v>
      </c>
      <c r="B511" s="32">
        <v>2</v>
      </c>
      <c r="C511" s="32">
        <v>477</v>
      </c>
      <c r="D511" s="32">
        <v>477</v>
      </c>
      <c r="E511" s="32" t="s">
        <v>1051</v>
      </c>
      <c r="H511">
        <f>IF('Раздел 2'!P30=SUM('Раздел 2'!R30,'Раздел 2'!T30:X30),0,1)</f>
        <v>0</v>
      </c>
    </row>
    <row r="512" spans="1:8" x14ac:dyDescent="0.2">
      <c r="A512">
        <f t="shared" si="8"/>
        <v>609542</v>
      </c>
      <c r="B512" s="32">
        <v>2</v>
      </c>
      <c r="C512" s="32">
        <v>478</v>
      </c>
      <c r="D512" s="32">
        <v>478</v>
      </c>
      <c r="E512" s="32" t="s">
        <v>1052</v>
      </c>
      <c r="H512">
        <f>IF('Раздел 2'!P31=SUM('Раздел 2'!R31,'Раздел 2'!T31:X31),0,1)</f>
        <v>0</v>
      </c>
    </row>
    <row r="513" spans="1:8" x14ac:dyDescent="0.2">
      <c r="A513">
        <f t="shared" si="8"/>
        <v>609542</v>
      </c>
      <c r="B513" s="32">
        <v>2</v>
      </c>
      <c r="C513" s="32">
        <v>479</v>
      </c>
      <c r="D513" s="32">
        <v>479</v>
      </c>
      <c r="E513" s="32" t="s">
        <v>1053</v>
      </c>
      <c r="H513">
        <f>IF('Раздел 2'!P32=SUM('Раздел 2'!R32,'Раздел 2'!T32:X32),0,1)</f>
        <v>0</v>
      </c>
    </row>
    <row r="514" spans="1:8" x14ac:dyDescent="0.2">
      <c r="A514">
        <f t="shared" si="8"/>
        <v>609542</v>
      </c>
      <c r="B514" s="32">
        <v>2</v>
      </c>
      <c r="C514" s="32">
        <v>480</v>
      </c>
      <c r="D514" s="32">
        <v>480</v>
      </c>
      <c r="E514" s="32" t="s">
        <v>1054</v>
      </c>
      <c r="H514">
        <f>IF('Раздел 2'!P33=SUM('Раздел 2'!R33,'Раздел 2'!T33:X33),0,1)</f>
        <v>0</v>
      </c>
    </row>
    <row r="515" spans="1:8" x14ac:dyDescent="0.2">
      <c r="A515">
        <f t="shared" si="8"/>
        <v>609542</v>
      </c>
      <c r="B515" s="32">
        <v>2</v>
      </c>
      <c r="C515" s="32">
        <v>481</v>
      </c>
      <c r="D515" s="32">
        <v>481</v>
      </c>
      <c r="E515" s="32" t="s">
        <v>1055</v>
      </c>
      <c r="H515">
        <f>IF('Раздел 2'!P34=SUM('Раздел 2'!R34,'Раздел 2'!T34:X34),0,1)</f>
        <v>0</v>
      </c>
    </row>
    <row r="516" spans="1:8" x14ac:dyDescent="0.2">
      <c r="A516">
        <f t="shared" si="8"/>
        <v>609542</v>
      </c>
      <c r="B516" s="32">
        <v>2</v>
      </c>
      <c r="C516" s="32">
        <v>482</v>
      </c>
      <c r="D516" s="32">
        <v>482</v>
      </c>
      <c r="E516" s="32" t="s">
        <v>1056</v>
      </c>
      <c r="H516">
        <f>IF('Раздел 2'!P35=SUM('Раздел 2'!R35,'Раздел 2'!T35:X35),0,1)</f>
        <v>0</v>
      </c>
    </row>
    <row r="517" spans="1:8" x14ac:dyDescent="0.2">
      <c r="A517">
        <f t="shared" si="8"/>
        <v>609542</v>
      </c>
      <c r="B517" s="32">
        <v>2</v>
      </c>
      <c r="C517" s="32">
        <v>483</v>
      </c>
      <c r="D517" s="32">
        <v>483</v>
      </c>
      <c r="E517" s="32" t="s">
        <v>1057</v>
      </c>
      <c r="H517">
        <f>IF('Раздел 2'!P36=SUM('Раздел 2'!R36,'Раздел 2'!T36:X36),0,1)</f>
        <v>0</v>
      </c>
    </row>
    <row r="518" spans="1:8" x14ac:dyDescent="0.2">
      <c r="A518">
        <f t="shared" si="8"/>
        <v>609542</v>
      </c>
      <c r="B518" s="32">
        <v>2</v>
      </c>
      <c r="C518" s="32">
        <v>484</v>
      </c>
      <c r="D518" s="32">
        <v>484</v>
      </c>
      <c r="E518" s="32" t="s">
        <v>1058</v>
      </c>
      <c r="H518">
        <f>IF('Раздел 2'!P37=SUM('Раздел 2'!R37,'Раздел 2'!T37:X37),0,1)</f>
        <v>0</v>
      </c>
    </row>
    <row r="519" spans="1:8" x14ac:dyDescent="0.2">
      <c r="A519">
        <f t="shared" si="8"/>
        <v>609542</v>
      </c>
      <c r="B519" s="32">
        <v>2</v>
      </c>
      <c r="C519" s="32">
        <v>485</v>
      </c>
      <c r="D519" s="32">
        <v>485</v>
      </c>
      <c r="E519" s="32" t="s">
        <v>1059</v>
      </c>
      <c r="H519">
        <f>IF('Раздел 2'!P38=SUM('Раздел 2'!R38,'Раздел 2'!T38:X38),0,1)</f>
        <v>0</v>
      </c>
    </row>
    <row r="520" spans="1:8" x14ac:dyDescent="0.2">
      <c r="A520">
        <f t="shared" ref="A520:A531" si="9">P_3</f>
        <v>609542</v>
      </c>
      <c r="B520" s="32">
        <v>2</v>
      </c>
      <c r="C520" s="32">
        <v>486</v>
      </c>
      <c r="D520" s="32">
        <v>486</v>
      </c>
      <c r="E520" s="32" t="s">
        <v>1060</v>
      </c>
      <c r="H520">
        <f>IF('Раздел 2'!P39=SUM('Раздел 2'!R39,'Раздел 2'!T39:X39),0,1)</f>
        <v>0</v>
      </c>
    </row>
    <row r="521" spans="1:8" x14ac:dyDescent="0.2">
      <c r="A521">
        <f t="shared" si="9"/>
        <v>609542</v>
      </c>
      <c r="B521" s="32">
        <v>2</v>
      </c>
      <c r="C521" s="32">
        <v>487</v>
      </c>
      <c r="D521" s="32">
        <v>487</v>
      </c>
      <c r="E521" s="32" t="s">
        <v>1061</v>
      </c>
      <c r="H521">
        <f>IF('Раздел 2'!P40=SUM('Раздел 2'!R40,'Раздел 2'!T40:X40),0,1)</f>
        <v>0</v>
      </c>
    </row>
    <row r="522" spans="1:8" x14ac:dyDescent="0.2">
      <c r="A522">
        <f t="shared" si="9"/>
        <v>609542</v>
      </c>
      <c r="B522" s="32">
        <v>2</v>
      </c>
      <c r="C522" s="32">
        <v>488</v>
      </c>
      <c r="D522" s="32">
        <v>488</v>
      </c>
      <c r="E522" s="32" t="s">
        <v>1062</v>
      </c>
      <c r="H522">
        <f>IF('Раздел 2'!P41=SUM('Раздел 2'!R41,'Раздел 2'!T41:X41),0,1)</f>
        <v>0</v>
      </c>
    </row>
    <row r="523" spans="1:8" x14ac:dyDescent="0.2">
      <c r="A523">
        <f t="shared" si="9"/>
        <v>609542</v>
      </c>
      <c r="B523" s="32">
        <v>2</v>
      </c>
      <c r="C523" s="32">
        <v>489</v>
      </c>
      <c r="D523" s="32">
        <v>489</v>
      </c>
      <c r="E523" s="32" t="s">
        <v>1063</v>
      </c>
      <c r="H523">
        <f>IF('Раздел 2'!P42=SUM('Раздел 2'!R42,'Раздел 2'!T42:X42),0,1)</f>
        <v>0</v>
      </c>
    </row>
    <row r="524" spans="1:8" x14ac:dyDescent="0.2">
      <c r="A524">
        <f t="shared" si="9"/>
        <v>609542</v>
      </c>
      <c r="B524" s="32">
        <v>2</v>
      </c>
      <c r="C524" s="32">
        <v>490</v>
      </c>
      <c r="D524" s="32">
        <v>490</v>
      </c>
      <c r="E524" s="32" t="s">
        <v>191</v>
      </c>
      <c r="H524">
        <f>IF('Раздел 2'!P43=SUM('Раздел 2'!R43,'Раздел 2'!T43:X43),0,1)</f>
        <v>0</v>
      </c>
    </row>
    <row r="525" spans="1:8" x14ac:dyDescent="0.2">
      <c r="A525">
        <f t="shared" si="9"/>
        <v>609542</v>
      </c>
      <c r="B525" s="32">
        <v>2</v>
      </c>
      <c r="C525" s="32">
        <v>491</v>
      </c>
      <c r="D525" s="32">
        <v>491</v>
      </c>
      <c r="E525" s="32" t="s">
        <v>1064</v>
      </c>
      <c r="H525">
        <f>IF('Раздел 2'!P44=SUM('Раздел 2'!R44,'Раздел 2'!T44:X44),0,1)</f>
        <v>0</v>
      </c>
    </row>
    <row r="526" spans="1:8" x14ac:dyDescent="0.2">
      <c r="A526">
        <f t="shared" si="9"/>
        <v>609542</v>
      </c>
      <c r="B526" s="32">
        <v>2</v>
      </c>
      <c r="C526" s="32">
        <v>492</v>
      </c>
      <c r="D526" s="32">
        <v>492</v>
      </c>
      <c r="E526" s="32" t="s">
        <v>192</v>
      </c>
      <c r="H526">
        <f>IF('Раздел 2'!P46=SUM('Раздел 2'!R46,'Раздел 2'!T46:X46),0,1)</f>
        <v>0</v>
      </c>
    </row>
    <row r="527" spans="1:8" x14ac:dyDescent="0.2">
      <c r="A527">
        <f t="shared" si="9"/>
        <v>609542</v>
      </c>
      <c r="B527" s="32">
        <v>2</v>
      </c>
      <c r="C527" s="32">
        <v>493</v>
      </c>
      <c r="D527" s="32">
        <v>493</v>
      </c>
      <c r="E527" s="32" t="s">
        <v>193</v>
      </c>
      <c r="H527">
        <f>IF('Раздел 2'!P47=SUM('Раздел 2'!R47,'Раздел 2'!T47:X47),0,1)</f>
        <v>0</v>
      </c>
    </row>
    <row r="528" spans="1:8" x14ac:dyDescent="0.2">
      <c r="A528">
        <f t="shared" si="9"/>
        <v>609542</v>
      </c>
      <c r="B528" s="32">
        <v>2</v>
      </c>
      <c r="C528" s="32">
        <v>494</v>
      </c>
      <c r="D528" s="32">
        <v>494</v>
      </c>
      <c r="E528" s="32" t="s">
        <v>194</v>
      </c>
      <c r="H528">
        <f>IF('Раздел 2'!P48=SUM('Раздел 2'!R48,'Раздел 2'!T48:X48),0,1)</f>
        <v>0</v>
      </c>
    </row>
    <row r="529" spans="1:8" x14ac:dyDescent="0.2">
      <c r="A529">
        <f t="shared" si="9"/>
        <v>609542</v>
      </c>
      <c r="B529" s="32">
        <v>2</v>
      </c>
      <c r="C529" s="32">
        <v>495</v>
      </c>
      <c r="D529" s="32">
        <v>495</v>
      </c>
      <c r="E529" s="32" t="s">
        <v>1065</v>
      </c>
      <c r="H529">
        <f>IF('Раздел 2'!Y21&gt;='Раздел 2'!Z21,0,1)</f>
        <v>0</v>
      </c>
    </row>
    <row r="530" spans="1:8" x14ac:dyDescent="0.2">
      <c r="A530">
        <f t="shared" si="9"/>
        <v>609542</v>
      </c>
      <c r="B530" s="32">
        <v>2</v>
      </c>
      <c r="C530" s="32">
        <v>496</v>
      </c>
      <c r="D530" s="32">
        <v>496</v>
      </c>
      <c r="E530" s="32" t="s">
        <v>1066</v>
      </c>
      <c r="H530">
        <f>IF('Раздел 2'!Y22&gt;='Раздел 2'!Z22,0,1)</f>
        <v>0</v>
      </c>
    </row>
    <row r="531" spans="1:8" x14ac:dyDescent="0.2">
      <c r="A531">
        <f t="shared" si="9"/>
        <v>609542</v>
      </c>
      <c r="B531" s="32">
        <v>2</v>
      </c>
      <c r="C531" s="32">
        <v>497</v>
      </c>
      <c r="D531" s="32">
        <v>497</v>
      </c>
      <c r="E531" s="32" t="s">
        <v>1067</v>
      </c>
      <c r="H531">
        <f>IF('Раздел 2'!Y23&gt;='Раздел 2'!Z23,0,1)</f>
        <v>0</v>
      </c>
    </row>
    <row r="532" spans="1:8" x14ac:dyDescent="0.2">
      <c r="A532">
        <f t="shared" ref="A532:A570" si="10">P_3</f>
        <v>609542</v>
      </c>
      <c r="B532" s="32">
        <v>2</v>
      </c>
      <c r="C532" s="32">
        <v>498</v>
      </c>
      <c r="D532" s="32">
        <v>498</v>
      </c>
      <c r="E532" s="32" t="s">
        <v>1068</v>
      </c>
      <c r="H532">
        <f>IF('Раздел 2'!Y25&gt;='Раздел 2'!Z25,0,1)</f>
        <v>0</v>
      </c>
    </row>
    <row r="533" spans="1:8" x14ac:dyDescent="0.2">
      <c r="A533">
        <f t="shared" si="10"/>
        <v>609542</v>
      </c>
      <c r="B533" s="32">
        <v>2</v>
      </c>
      <c r="C533" s="32">
        <v>499</v>
      </c>
      <c r="D533" s="32">
        <v>499</v>
      </c>
      <c r="E533" s="32" t="s">
        <v>1069</v>
      </c>
      <c r="H533">
        <f>IF('Раздел 2'!Y26&gt;='Раздел 2'!Z26,0,1)</f>
        <v>0</v>
      </c>
    </row>
    <row r="534" spans="1:8" x14ac:dyDescent="0.2">
      <c r="A534">
        <f t="shared" si="10"/>
        <v>609542</v>
      </c>
      <c r="B534" s="32">
        <v>2</v>
      </c>
      <c r="C534" s="32">
        <v>500</v>
      </c>
      <c r="D534" s="32">
        <v>500</v>
      </c>
      <c r="E534" s="32" t="s">
        <v>1070</v>
      </c>
      <c r="H534">
        <f>IF('Раздел 2'!Y27&gt;='Раздел 2'!Z27,0,1)</f>
        <v>0</v>
      </c>
    </row>
    <row r="535" spans="1:8" x14ac:dyDescent="0.2">
      <c r="A535">
        <f t="shared" si="10"/>
        <v>609542</v>
      </c>
      <c r="B535" s="32">
        <v>2</v>
      </c>
      <c r="C535" s="32">
        <v>501</v>
      </c>
      <c r="D535" s="32">
        <v>501</v>
      </c>
      <c r="E535" s="32" t="s">
        <v>1071</v>
      </c>
      <c r="H535">
        <f>IF('Раздел 2'!Y28&gt;='Раздел 2'!Z28,0,1)</f>
        <v>0</v>
      </c>
    </row>
    <row r="536" spans="1:8" x14ac:dyDescent="0.2">
      <c r="A536">
        <f t="shared" si="10"/>
        <v>609542</v>
      </c>
      <c r="B536" s="32">
        <v>2</v>
      </c>
      <c r="C536" s="32">
        <v>502</v>
      </c>
      <c r="D536" s="32">
        <v>502</v>
      </c>
      <c r="E536" s="32" t="s">
        <v>1072</v>
      </c>
      <c r="H536">
        <f>IF('Раздел 2'!Y29&gt;='Раздел 2'!Z29,0,1)</f>
        <v>0</v>
      </c>
    </row>
    <row r="537" spans="1:8" x14ac:dyDescent="0.2">
      <c r="A537">
        <f t="shared" si="10"/>
        <v>609542</v>
      </c>
      <c r="B537" s="32">
        <v>2</v>
      </c>
      <c r="C537" s="32">
        <v>503</v>
      </c>
      <c r="D537" s="32">
        <v>503</v>
      </c>
      <c r="E537" s="32" t="s">
        <v>1073</v>
      </c>
      <c r="H537">
        <f>IF('Раздел 2'!Y30&gt;='Раздел 2'!Z30,0,1)</f>
        <v>0</v>
      </c>
    </row>
    <row r="538" spans="1:8" x14ac:dyDescent="0.2">
      <c r="A538">
        <f t="shared" si="10"/>
        <v>609542</v>
      </c>
      <c r="B538" s="32">
        <v>2</v>
      </c>
      <c r="C538" s="32">
        <v>504</v>
      </c>
      <c r="D538" s="32">
        <v>504</v>
      </c>
      <c r="E538" s="32" t="s">
        <v>1074</v>
      </c>
      <c r="H538">
        <f>IF('Раздел 2'!Y31&gt;='Раздел 2'!Z31,0,1)</f>
        <v>0</v>
      </c>
    </row>
    <row r="539" spans="1:8" x14ac:dyDescent="0.2">
      <c r="A539">
        <f t="shared" si="10"/>
        <v>609542</v>
      </c>
      <c r="B539" s="32">
        <v>2</v>
      </c>
      <c r="C539" s="32">
        <v>505</v>
      </c>
      <c r="D539" s="32">
        <v>505</v>
      </c>
      <c r="E539" s="32" t="s">
        <v>1075</v>
      </c>
      <c r="H539">
        <f>IF('Раздел 2'!Y32&gt;='Раздел 2'!Z32,0,1)</f>
        <v>0</v>
      </c>
    </row>
    <row r="540" spans="1:8" x14ac:dyDescent="0.2">
      <c r="A540">
        <f t="shared" si="10"/>
        <v>609542</v>
      </c>
      <c r="B540" s="32">
        <v>2</v>
      </c>
      <c r="C540" s="32">
        <v>506</v>
      </c>
      <c r="D540" s="32">
        <v>506</v>
      </c>
      <c r="E540" s="32" t="s">
        <v>1076</v>
      </c>
      <c r="H540">
        <f>IF('Раздел 2'!Y33&gt;='Раздел 2'!Z33,0,1)</f>
        <v>0</v>
      </c>
    </row>
    <row r="541" spans="1:8" x14ac:dyDescent="0.2">
      <c r="A541">
        <f t="shared" si="10"/>
        <v>609542</v>
      </c>
      <c r="B541" s="32">
        <v>2</v>
      </c>
      <c r="C541" s="32">
        <v>507</v>
      </c>
      <c r="D541" s="32">
        <v>507</v>
      </c>
      <c r="E541" s="32" t="s">
        <v>1077</v>
      </c>
      <c r="H541">
        <f>IF('Раздел 2'!Y34&gt;='Раздел 2'!Z34,0,1)</f>
        <v>0</v>
      </c>
    </row>
    <row r="542" spans="1:8" x14ac:dyDescent="0.2">
      <c r="A542">
        <f t="shared" si="10"/>
        <v>609542</v>
      </c>
      <c r="B542" s="32">
        <v>2</v>
      </c>
      <c r="C542" s="32">
        <v>508</v>
      </c>
      <c r="D542" s="32">
        <v>508</v>
      </c>
      <c r="E542" s="32" t="s">
        <v>1078</v>
      </c>
      <c r="H542">
        <f>IF('Раздел 2'!Y35&gt;='Раздел 2'!Z35,0,1)</f>
        <v>0</v>
      </c>
    </row>
    <row r="543" spans="1:8" x14ac:dyDescent="0.2">
      <c r="A543">
        <f t="shared" si="10"/>
        <v>609542</v>
      </c>
      <c r="B543" s="32">
        <v>2</v>
      </c>
      <c r="C543" s="32">
        <v>509</v>
      </c>
      <c r="D543" s="32">
        <v>509</v>
      </c>
      <c r="E543" s="32" t="s">
        <v>1079</v>
      </c>
      <c r="H543">
        <f>IF('Раздел 2'!Y36&gt;='Раздел 2'!Z36,0,1)</f>
        <v>0</v>
      </c>
    </row>
    <row r="544" spans="1:8" x14ac:dyDescent="0.2">
      <c r="A544">
        <f t="shared" si="10"/>
        <v>609542</v>
      </c>
      <c r="B544" s="32">
        <v>2</v>
      </c>
      <c r="C544" s="32">
        <v>510</v>
      </c>
      <c r="D544" s="32">
        <v>510</v>
      </c>
      <c r="E544" s="32" t="s">
        <v>1080</v>
      </c>
      <c r="H544">
        <f>IF('Раздел 2'!Y37&gt;='Раздел 2'!Z37,0,1)</f>
        <v>0</v>
      </c>
    </row>
    <row r="545" spans="1:8" x14ac:dyDescent="0.2">
      <c r="A545">
        <f t="shared" si="10"/>
        <v>609542</v>
      </c>
      <c r="B545" s="32">
        <v>2</v>
      </c>
      <c r="C545" s="32">
        <v>511</v>
      </c>
      <c r="D545" s="32">
        <v>511</v>
      </c>
      <c r="E545" s="32" t="s">
        <v>1081</v>
      </c>
      <c r="H545">
        <f>IF('Раздел 2'!Y38&gt;='Раздел 2'!Z38,0,1)</f>
        <v>0</v>
      </c>
    </row>
    <row r="546" spans="1:8" x14ac:dyDescent="0.2">
      <c r="A546">
        <f t="shared" si="10"/>
        <v>609542</v>
      </c>
      <c r="B546" s="32">
        <v>2</v>
      </c>
      <c r="C546" s="32">
        <v>512</v>
      </c>
      <c r="D546" s="32">
        <v>512</v>
      </c>
      <c r="E546" s="32" t="s">
        <v>1082</v>
      </c>
      <c r="H546">
        <f>IF('Раздел 2'!Y39&gt;='Раздел 2'!Z39,0,1)</f>
        <v>0</v>
      </c>
    </row>
    <row r="547" spans="1:8" x14ac:dyDescent="0.2">
      <c r="A547">
        <f t="shared" si="10"/>
        <v>609542</v>
      </c>
      <c r="B547" s="32">
        <v>2</v>
      </c>
      <c r="C547" s="32">
        <v>513</v>
      </c>
      <c r="D547" s="32">
        <v>513</v>
      </c>
      <c r="E547" s="32" t="s">
        <v>1083</v>
      </c>
      <c r="H547">
        <f>IF('Раздел 2'!Y40&gt;='Раздел 2'!Z40,0,1)</f>
        <v>0</v>
      </c>
    </row>
    <row r="548" spans="1:8" x14ac:dyDescent="0.2">
      <c r="A548">
        <f t="shared" si="10"/>
        <v>609542</v>
      </c>
      <c r="B548" s="32">
        <v>2</v>
      </c>
      <c r="C548" s="32">
        <v>514</v>
      </c>
      <c r="D548" s="32">
        <v>514</v>
      </c>
      <c r="E548" s="32" t="s">
        <v>1084</v>
      </c>
      <c r="H548">
        <f>IF('Раздел 2'!Y41&gt;='Раздел 2'!Z41,0,1)</f>
        <v>0</v>
      </c>
    </row>
    <row r="549" spans="1:8" x14ac:dyDescent="0.2">
      <c r="A549">
        <f t="shared" si="10"/>
        <v>609542</v>
      </c>
      <c r="B549" s="32">
        <v>2</v>
      </c>
      <c r="C549" s="32">
        <v>515</v>
      </c>
      <c r="D549" s="32">
        <v>515</v>
      </c>
      <c r="E549" s="32" t="s">
        <v>1085</v>
      </c>
      <c r="H549">
        <f>IF('Раздел 2'!Y42&gt;='Раздел 2'!Z42,0,1)</f>
        <v>0</v>
      </c>
    </row>
    <row r="550" spans="1:8" x14ac:dyDescent="0.2">
      <c r="A550">
        <f t="shared" si="10"/>
        <v>609542</v>
      </c>
      <c r="B550" s="32">
        <v>2</v>
      </c>
      <c r="C550" s="32">
        <v>516</v>
      </c>
      <c r="D550" s="32">
        <v>516</v>
      </c>
      <c r="E550" s="32" t="s">
        <v>196</v>
      </c>
      <c r="H550">
        <f>IF('Раздел 2'!Y43&gt;='Раздел 2'!Z43,0,1)</f>
        <v>0</v>
      </c>
    </row>
    <row r="551" spans="1:8" x14ac:dyDescent="0.2">
      <c r="A551">
        <f t="shared" si="10"/>
        <v>609542</v>
      </c>
      <c r="B551" s="32">
        <v>2</v>
      </c>
      <c r="C551" s="32">
        <v>517</v>
      </c>
      <c r="D551" s="32">
        <v>517</v>
      </c>
      <c r="E551" s="32" t="s">
        <v>1086</v>
      </c>
      <c r="H551">
        <f>IF('Раздел 2'!Y44&gt;='Раздел 2'!Z44,0,1)</f>
        <v>0</v>
      </c>
    </row>
    <row r="552" spans="1:8" x14ac:dyDescent="0.2">
      <c r="A552">
        <f t="shared" si="10"/>
        <v>609542</v>
      </c>
      <c r="B552" s="32">
        <v>2</v>
      </c>
      <c r="C552" s="32">
        <v>518</v>
      </c>
      <c r="D552" s="32">
        <v>518</v>
      </c>
      <c r="E552" s="32" t="s">
        <v>197</v>
      </c>
      <c r="H552">
        <f>IF('Раздел 2'!Y46&gt;='Раздел 2'!Z46,0,1)</f>
        <v>0</v>
      </c>
    </row>
    <row r="553" spans="1:8" x14ac:dyDescent="0.2">
      <c r="A553">
        <f t="shared" si="10"/>
        <v>609542</v>
      </c>
      <c r="B553" s="32">
        <v>2</v>
      </c>
      <c r="C553" s="32">
        <v>519</v>
      </c>
      <c r="D553" s="32">
        <v>519</v>
      </c>
      <c r="E553" s="32" t="s">
        <v>198</v>
      </c>
      <c r="H553">
        <f>IF('Раздел 2'!Y47&gt;='Раздел 2'!Z47,0,1)</f>
        <v>0</v>
      </c>
    </row>
    <row r="554" spans="1:8" x14ac:dyDescent="0.2">
      <c r="A554">
        <f t="shared" si="10"/>
        <v>609542</v>
      </c>
      <c r="B554" s="32">
        <v>2</v>
      </c>
      <c r="C554" s="32">
        <v>520</v>
      </c>
      <c r="D554" s="32">
        <v>520</v>
      </c>
      <c r="E554" s="32" t="s">
        <v>199</v>
      </c>
      <c r="H554">
        <f>IF('Раздел 2'!Y48&gt;='Раздел 2'!Z48,0,1)</f>
        <v>0</v>
      </c>
    </row>
    <row r="555" spans="1:8" x14ac:dyDescent="0.2">
      <c r="A555">
        <f t="shared" si="10"/>
        <v>609542</v>
      </c>
      <c r="B555" s="32">
        <v>2</v>
      </c>
      <c r="C555" s="32">
        <v>521</v>
      </c>
      <c r="D555" s="32">
        <v>521</v>
      </c>
      <c r="E555" s="32" t="s">
        <v>242</v>
      </c>
      <c r="H555">
        <f>IF('Раздел 2'!Y21&gt;='Раздел 2'!AA21,0,1)</f>
        <v>0</v>
      </c>
    </row>
    <row r="556" spans="1:8" x14ac:dyDescent="0.2">
      <c r="A556">
        <f t="shared" si="10"/>
        <v>609542</v>
      </c>
      <c r="B556" s="32">
        <v>2</v>
      </c>
      <c r="C556" s="32">
        <v>522</v>
      </c>
      <c r="D556" s="32">
        <v>522</v>
      </c>
      <c r="E556" s="32" t="s">
        <v>243</v>
      </c>
      <c r="H556">
        <f>IF('Раздел 2'!Y22&gt;='Раздел 2'!AA22,0,1)</f>
        <v>0</v>
      </c>
    </row>
    <row r="557" spans="1:8" x14ac:dyDescent="0.2">
      <c r="A557">
        <f t="shared" si="10"/>
        <v>609542</v>
      </c>
      <c r="B557" s="32">
        <v>2</v>
      </c>
      <c r="C557" s="32">
        <v>523</v>
      </c>
      <c r="D557" s="32">
        <v>523</v>
      </c>
      <c r="E557" s="32" t="s">
        <v>244</v>
      </c>
      <c r="H557">
        <f>IF('Раздел 2'!Y23&gt;='Раздел 2'!AA23,0,1)</f>
        <v>0</v>
      </c>
    </row>
    <row r="558" spans="1:8" x14ac:dyDescent="0.2">
      <c r="A558">
        <f t="shared" si="10"/>
        <v>609542</v>
      </c>
      <c r="B558" s="32">
        <v>2</v>
      </c>
      <c r="C558" s="32">
        <v>524</v>
      </c>
      <c r="D558" s="32">
        <v>524</v>
      </c>
      <c r="E558" s="32" t="s">
        <v>245</v>
      </c>
      <c r="H558">
        <f>IF('Раздел 2'!Y25&gt;='Раздел 2'!AA25,0,1)</f>
        <v>0</v>
      </c>
    </row>
    <row r="559" spans="1:8" x14ac:dyDescent="0.2">
      <c r="A559">
        <f t="shared" si="10"/>
        <v>609542</v>
      </c>
      <c r="B559" s="32">
        <v>2</v>
      </c>
      <c r="C559" s="32">
        <v>525</v>
      </c>
      <c r="D559" s="32">
        <v>525</v>
      </c>
      <c r="E559" s="32" t="s">
        <v>246</v>
      </c>
      <c r="H559">
        <f>IF('Раздел 2'!Y26&gt;='Раздел 2'!AA26,0,1)</f>
        <v>0</v>
      </c>
    </row>
    <row r="560" spans="1:8" x14ac:dyDescent="0.2">
      <c r="A560">
        <f t="shared" si="10"/>
        <v>609542</v>
      </c>
      <c r="B560" s="32">
        <v>2</v>
      </c>
      <c r="C560" s="32">
        <v>526</v>
      </c>
      <c r="D560" s="32">
        <v>526</v>
      </c>
      <c r="E560" s="32" t="s">
        <v>247</v>
      </c>
      <c r="H560">
        <f>IF('Раздел 2'!Y27&gt;='Раздел 2'!AA27,0,1)</f>
        <v>0</v>
      </c>
    </row>
    <row r="561" spans="1:8" x14ac:dyDescent="0.2">
      <c r="A561">
        <f t="shared" si="10"/>
        <v>609542</v>
      </c>
      <c r="B561" s="32">
        <v>2</v>
      </c>
      <c r="C561" s="32">
        <v>527</v>
      </c>
      <c r="D561" s="32">
        <v>527</v>
      </c>
      <c r="E561" s="32" t="s">
        <v>248</v>
      </c>
      <c r="H561">
        <f>IF('Раздел 2'!Y28&gt;='Раздел 2'!AA28,0,1)</f>
        <v>0</v>
      </c>
    </row>
    <row r="562" spans="1:8" x14ac:dyDescent="0.2">
      <c r="A562">
        <f t="shared" si="10"/>
        <v>609542</v>
      </c>
      <c r="B562" s="32">
        <v>2</v>
      </c>
      <c r="C562" s="32">
        <v>528</v>
      </c>
      <c r="D562" s="32">
        <v>528</v>
      </c>
      <c r="E562" s="32" t="s">
        <v>249</v>
      </c>
      <c r="H562">
        <f>IF('Раздел 2'!Y29&gt;='Раздел 2'!AA29,0,1)</f>
        <v>0</v>
      </c>
    </row>
    <row r="563" spans="1:8" x14ac:dyDescent="0.2">
      <c r="A563">
        <f t="shared" si="10"/>
        <v>609542</v>
      </c>
      <c r="B563" s="32">
        <v>2</v>
      </c>
      <c r="C563" s="32">
        <v>529</v>
      </c>
      <c r="D563" s="32">
        <v>529</v>
      </c>
      <c r="E563" s="32" t="s">
        <v>250</v>
      </c>
      <c r="H563">
        <f>IF('Раздел 2'!Y30&gt;='Раздел 2'!AA30,0,1)</f>
        <v>0</v>
      </c>
    </row>
    <row r="564" spans="1:8" x14ac:dyDescent="0.2">
      <c r="A564">
        <f t="shared" si="10"/>
        <v>609542</v>
      </c>
      <c r="B564" s="32">
        <v>2</v>
      </c>
      <c r="C564" s="32">
        <v>530</v>
      </c>
      <c r="D564" s="32">
        <v>530</v>
      </c>
      <c r="E564" s="32" t="s">
        <v>251</v>
      </c>
      <c r="H564">
        <f>IF('Раздел 2'!Y31&gt;='Раздел 2'!AA31,0,1)</f>
        <v>0</v>
      </c>
    </row>
    <row r="565" spans="1:8" x14ac:dyDescent="0.2">
      <c r="A565">
        <f t="shared" si="10"/>
        <v>609542</v>
      </c>
      <c r="B565" s="32">
        <v>2</v>
      </c>
      <c r="C565" s="32">
        <v>531</v>
      </c>
      <c r="D565" s="32">
        <v>531</v>
      </c>
      <c r="E565" s="32" t="s">
        <v>252</v>
      </c>
      <c r="H565">
        <f>IF('Раздел 2'!Y32&gt;='Раздел 2'!AA32,0,1)</f>
        <v>0</v>
      </c>
    </row>
    <row r="566" spans="1:8" x14ac:dyDescent="0.2">
      <c r="A566">
        <f t="shared" si="10"/>
        <v>609542</v>
      </c>
      <c r="B566" s="32">
        <v>2</v>
      </c>
      <c r="C566" s="32">
        <v>532</v>
      </c>
      <c r="D566" s="32">
        <v>532</v>
      </c>
      <c r="E566" s="32" t="s">
        <v>253</v>
      </c>
      <c r="H566">
        <f>IF('Раздел 2'!Y33&gt;='Раздел 2'!AA33,0,1)</f>
        <v>0</v>
      </c>
    </row>
    <row r="567" spans="1:8" x14ac:dyDescent="0.2">
      <c r="A567">
        <f t="shared" si="10"/>
        <v>609542</v>
      </c>
      <c r="B567" s="32">
        <v>2</v>
      </c>
      <c r="C567" s="32">
        <v>533</v>
      </c>
      <c r="D567" s="32">
        <v>533</v>
      </c>
      <c r="E567" s="32" t="s">
        <v>254</v>
      </c>
      <c r="H567">
        <f>IF('Раздел 2'!Y34&gt;='Раздел 2'!AA34,0,1)</f>
        <v>0</v>
      </c>
    </row>
    <row r="568" spans="1:8" x14ac:dyDescent="0.2">
      <c r="A568">
        <f t="shared" si="10"/>
        <v>609542</v>
      </c>
      <c r="B568" s="32">
        <v>2</v>
      </c>
      <c r="C568" s="32">
        <v>534</v>
      </c>
      <c r="D568" s="32">
        <v>534</v>
      </c>
      <c r="E568" s="32" t="s">
        <v>255</v>
      </c>
      <c r="H568">
        <f>IF('Раздел 2'!Y35&gt;='Раздел 2'!AA35,0,1)</f>
        <v>0</v>
      </c>
    </row>
    <row r="569" spans="1:8" x14ac:dyDescent="0.2">
      <c r="A569">
        <f t="shared" si="10"/>
        <v>609542</v>
      </c>
      <c r="B569" s="32">
        <v>2</v>
      </c>
      <c r="C569" s="32">
        <v>535</v>
      </c>
      <c r="D569" s="32">
        <v>535</v>
      </c>
      <c r="E569" s="32" t="s">
        <v>256</v>
      </c>
      <c r="H569">
        <f>IF('Раздел 2'!Y36&gt;='Раздел 2'!AA36,0,1)</f>
        <v>0</v>
      </c>
    </row>
    <row r="570" spans="1:8" x14ac:dyDescent="0.2">
      <c r="A570">
        <f t="shared" si="10"/>
        <v>609542</v>
      </c>
      <c r="B570" s="32">
        <v>2</v>
      </c>
      <c r="C570" s="32">
        <v>536</v>
      </c>
      <c r="D570" s="32">
        <v>536</v>
      </c>
      <c r="E570" s="32" t="s">
        <v>257</v>
      </c>
      <c r="H570">
        <f>IF('Раздел 2'!Y37&gt;='Раздел 2'!AA37,0,1)</f>
        <v>0</v>
      </c>
    </row>
    <row r="571" spans="1:8" x14ac:dyDescent="0.2">
      <c r="A571">
        <f t="shared" ref="A571:A599" si="11">P_3</f>
        <v>609542</v>
      </c>
      <c r="B571" s="32">
        <v>2</v>
      </c>
      <c r="C571" s="32">
        <v>537</v>
      </c>
      <c r="D571" s="32">
        <v>537</v>
      </c>
      <c r="E571" s="32" t="s">
        <v>258</v>
      </c>
      <c r="H571">
        <f>IF('Раздел 2'!Y38&gt;='Раздел 2'!AA38,0,1)</f>
        <v>0</v>
      </c>
    </row>
    <row r="572" spans="1:8" x14ac:dyDescent="0.2">
      <c r="A572">
        <f t="shared" si="11"/>
        <v>609542</v>
      </c>
      <c r="B572" s="32">
        <v>2</v>
      </c>
      <c r="C572" s="32">
        <v>538</v>
      </c>
      <c r="D572" s="32">
        <v>538</v>
      </c>
      <c r="E572" s="32" t="s">
        <v>259</v>
      </c>
      <c r="H572">
        <f>IF('Раздел 2'!Y39&gt;='Раздел 2'!AA39,0,1)</f>
        <v>0</v>
      </c>
    </row>
    <row r="573" spans="1:8" x14ac:dyDescent="0.2">
      <c r="A573">
        <f t="shared" si="11"/>
        <v>609542</v>
      </c>
      <c r="B573" s="32">
        <v>2</v>
      </c>
      <c r="C573" s="32">
        <v>539</v>
      </c>
      <c r="D573" s="32">
        <v>539</v>
      </c>
      <c r="E573" s="32" t="s">
        <v>260</v>
      </c>
      <c r="H573">
        <f>IF('Раздел 2'!Y40&gt;='Раздел 2'!AA40,0,1)</f>
        <v>0</v>
      </c>
    </row>
    <row r="574" spans="1:8" x14ac:dyDescent="0.2">
      <c r="A574">
        <f t="shared" si="11"/>
        <v>609542</v>
      </c>
      <c r="B574" s="32">
        <v>2</v>
      </c>
      <c r="C574" s="32">
        <v>540</v>
      </c>
      <c r="D574" s="32">
        <v>540</v>
      </c>
      <c r="E574" s="32" t="s">
        <v>261</v>
      </c>
      <c r="H574">
        <f>IF('Раздел 2'!Y41&gt;='Раздел 2'!AA41,0,1)</f>
        <v>0</v>
      </c>
    </row>
    <row r="575" spans="1:8" x14ac:dyDescent="0.2">
      <c r="A575">
        <f t="shared" si="11"/>
        <v>609542</v>
      </c>
      <c r="B575" s="32">
        <v>2</v>
      </c>
      <c r="C575" s="32">
        <v>541</v>
      </c>
      <c r="D575" s="32">
        <v>541</v>
      </c>
      <c r="E575" s="32" t="s">
        <v>195</v>
      </c>
      <c r="H575">
        <f>IF('Раздел 2'!Y42&gt;='Раздел 2'!AA42,0,1)</f>
        <v>0</v>
      </c>
    </row>
    <row r="576" spans="1:8" x14ac:dyDescent="0.2">
      <c r="A576">
        <f t="shared" si="11"/>
        <v>609542</v>
      </c>
      <c r="B576" s="32">
        <v>2</v>
      </c>
      <c r="C576" s="32">
        <v>542</v>
      </c>
      <c r="D576" s="32">
        <v>542</v>
      </c>
      <c r="E576" s="32" t="s">
        <v>262</v>
      </c>
      <c r="H576">
        <f>IF('Раздел 2'!Y43&gt;='Раздел 2'!AA43,0,1)</f>
        <v>0</v>
      </c>
    </row>
    <row r="577" spans="1:8" x14ac:dyDescent="0.2">
      <c r="A577">
        <f t="shared" si="11"/>
        <v>609542</v>
      </c>
      <c r="B577" s="32">
        <v>2</v>
      </c>
      <c r="C577" s="32">
        <v>543</v>
      </c>
      <c r="D577" s="32">
        <v>543</v>
      </c>
      <c r="E577" s="32" t="s">
        <v>263</v>
      </c>
      <c r="H577">
        <f>IF('Раздел 2'!Y44&gt;='Раздел 2'!AA44,0,1)</f>
        <v>0</v>
      </c>
    </row>
    <row r="578" spans="1:8" x14ac:dyDescent="0.2">
      <c r="A578">
        <f t="shared" si="11"/>
        <v>609542</v>
      </c>
      <c r="B578" s="32">
        <v>2</v>
      </c>
      <c r="C578" s="32">
        <v>544</v>
      </c>
      <c r="D578" s="32">
        <v>544</v>
      </c>
      <c r="E578" s="32" t="s">
        <v>264</v>
      </c>
      <c r="H578">
        <f>IF('Раздел 2'!Y46&gt;='Раздел 2'!AA46,0,1)</f>
        <v>0</v>
      </c>
    </row>
    <row r="579" spans="1:8" x14ac:dyDescent="0.2">
      <c r="A579">
        <f t="shared" si="11"/>
        <v>609542</v>
      </c>
      <c r="B579" s="32">
        <v>2</v>
      </c>
      <c r="C579" s="32">
        <v>545</v>
      </c>
      <c r="D579" s="32">
        <v>545</v>
      </c>
      <c r="E579" s="32" t="s">
        <v>265</v>
      </c>
      <c r="H579">
        <f>IF('Раздел 2'!Y47&gt;='Раздел 2'!AA47,0,1)</f>
        <v>0</v>
      </c>
    </row>
    <row r="580" spans="1:8" x14ac:dyDescent="0.2">
      <c r="A580">
        <f t="shared" si="11"/>
        <v>609542</v>
      </c>
      <c r="B580" s="32">
        <v>2</v>
      </c>
      <c r="C580" s="32">
        <v>546</v>
      </c>
      <c r="D580" s="32">
        <v>546</v>
      </c>
      <c r="E580" s="32" t="s">
        <v>266</v>
      </c>
      <c r="H580">
        <f>IF('Раздел 2'!Y48&gt;='Раздел 2'!AA48,0,1)</f>
        <v>0</v>
      </c>
    </row>
    <row r="581" spans="1:8" x14ac:dyDescent="0.2">
      <c r="A581">
        <f t="shared" si="11"/>
        <v>609542</v>
      </c>
      <c r="B581" s="32">
        <v>2</v>
      </c>
      <c r="C581" s="32">
        <v>547</v>
      </c>
      <c r="D581" s="32">
        <v>547</v>
      </c>
      <c r="E581" s="32" t="s">
        <v>992</v>
      </c>
      <c r="H581">
        <f>IF(SUM('Раздел 2'!R22,'Раздел 2'!T22:Y22)=SUM('Раздел 2'!R23,'Раздел 2'!T23:Y23),0,1)</f>
        <v>0</v>
      </c>
    </row>
    <row r="582" spans="1:8" x14ac:dyDescent="0.2">
      <c r="A582">
        <f t="shared" si="11"/>
        <v>609542</v>
      </c>
      <c r="B582" s="32">
        <v>2</v>
      </c>
      <c r="C582" s="32">
        <v>548</v>
      </c>
      <c r="D582" s="32">
        <v>548</v>
      </c>
      <c r="E582" s="32" t="s">
        <v>993</v>
      </c>
      <c r="H582">
        <f>IF(SUM('Раздел 2'!R26,'Раздел 2'!T26:Y26)=SUM('Раздел 2'!R27,'Раздел 2'!T27:Y27),0,1)</f>
        <v>0</v>
      </c>
    </row>
    <row r="583" spans="1:8" x14ac:dyDescent="0.2">
      <c r="A583">
        <f t="shared" si="11"/>
        <v>609542</v>
      </c>
      <c r="B583" s="32">
        <v>2</v>
      </c>
      <c r="C583" s="32">
        <v>549</v>
      </c>
      <c r="D583" s="32">
        <v>549</v>
      </c>
      <c r="E583" s="32" t="s">
        <v>200</v>
      </c>
      <c r="H583">
        <f>IF('Раздел 2'!U46='Раздел 2'!P60,0,1)</f>
        <v>0</v>
      </c>
    </row>
    <row r="584" spans="1:8" x14ac:dyDescent="0.2">
      <c r="A584">
        <f t="shared" si="11"/>
        <v>609542</v>
      </c>
      <c r="B584" s="32">
        <v>2</v>
      </c>
      <c r="C584" s="32">
        <v>550</v>
      </c>
      <c r="D584" s="32">
        <v>550</v>
      </c>
      <c r="E584" s="32" t="s">
        <v>201</v>
      </c>
      <c r="H584">
        <f>IF('Раздел 2'!X46='Раздел 2'!P62,0,1)</f>
        <v>0</v>
      </c>
    </row>
    <row r="585" spans="1:8" x14ac:dyDescent="0.2">
      <c r="A585">
        <f t="shared" si="11"/>
        <v>609542</v>
      </c>
      <c r="B585" s="32">
        <v>2</v>
      </c>
      <c r="C585" s="32">
        <v>551</v>
      </c>
      <c r="D585" s="32">
        <v>551</v>
      </c>
      <c r="E585" s="32" t="s">
        <v>202</v>
      </c>
      <c r="H585">
        <f>IF('Раздел 2'!P54&gt;='Раздел 2'!P53,0,1)</f>
        <v>0</v>
      </c>
    </row>
    <row r="586" spans="1:8" x14ac:dyDescent="0.2">
      <c r="A586">
        <f t="shared" si="11"/>
        <v>609542</v>
      </c>
      <c r="B586" s="32">
        <v>2</v>
      </c>
      <c r="C586" s="32">
        <v>552</v>
      </c>
      <c r="D586" s="32">
        <v>552</v>
      </c>
      <c r="E586" s="32" t="s">
        <v>203</v>
      </c>
      <c r="H586">
        <f>IF('Раздел 2'!P60&gt;='Раздел 2'!P59,0,1)</f>
        <v>0</v>
      </c>
    </row>
    <row r="587" spans="1:8" x14ac:dyDescent="0.2">
      <c r="A587">
        <f t="shared" si="11"/>
        <v>609542</v>
      </c>
      <c r="B587" s="32">
        <v>2</v>
      </c>
      <c r="C587" s="32">
        <v>553</v>
      </c>
      <c r="D587" s="32">
        <v>553</v>
      </c>
      <c r="E587" s="32" t="s">
        <v>204</v>
      </c>
      <c r="H587">
        <f>IF('Раздел 2'!P62&gt;='Раздел 2'!P61,0,1)</f>
        <v>0</v>
      </c>
    </row>
    <row r="588" spans="1:8" x14ac:dyDescent="0.2">
      <c r="A588">
        <f t="shared" si="11"/>
        <v>609542</v>
      </c>
      <c r="B588" s="32">
        <v>2</v>
      </c>
      <c r="C588" s="32">
        <v>554</v>
      </c>
      <c r="D588" s="32">
        <v>554</v>
      </c>
      <c r="E588" s="32" t="s">
        <v>267</v>
      </c>
      <c r="H588">
        <f>IF('Раздел 2'!V46&gt;='Раздел 2'!P49,0,1)</f>
        <v>0</v>
      </c>
    </row>
    <row r="589" spans="1:8" x14ac:dyDescent="0.2">
      <c r="A589">
        <f t="shared" si="11"/>
        <v>609542</v>
      </c>
      <c r="B589" s="32">
        <v>2</v>
      </c>
      <c r="C589" s="32">
        <v>555</v>
      </c>
      <c r="D589" s="32">
        <v>555</v>
      </c>
      <c r="E589" s="32" t="s">
        <v>268</v>
      </c>
      <c r="H589">
        <f>IF('Раздел 2'!W46&gt;='Раздел 2'!P55,0,1)</f>
        <v>0</v>
      </c>
    </row>
    <row r="590" spans="1:8" x14ac:dyDescent="0.2">
      <c r="A590">
        <f t="shared" si="11"/>
        <v>609542</v>
      </c>
      <c r="B590" s="32">
        <v>2</v>
      </c>
      <c r="C590" s="32">
        <v>556</v>
      </c>
      <c r="D590" s="32">
        <v>556</v>
      </c>
      <c r="E590" s="32" t="s">
        <v>269</v>
      </c>
      <c r="H590">
        <f>IF('Раздел 2'!Y46&gt;='Раздел 2'!P63,0,1)</f>
        <v>0</v>
      </c>
    </row>
    <row r="591" spans="1:8" x14ac:dyDescent="0.2">
      <c r="A591">
        <f t="shared" si="11"/>
        <v>609542</v>
      </c>
      <c r="B591" s="32">
        <v>2</v>
      </c>
      <c r="C591" s="32">
        <v>557</v>
      </c>
      <c r="D591" s="32">
        <v>557</v>
      </c>
      <c r="E591" s="32" t="s">
        <v>270</v>
      </c>
      <c r="H591">
        <f>IF('Раздел 2'!P49=SUM('Раздел 2'!P50:P52),0,1)</f>
        <v>0</v>
      </c>
    </row>
    <row r="592" spans="1:8" ht="12" customHeight="1" x14ac:dyDescent="0.2">
      <c r="A592">
        <f t="shared" si="11"/>
        <v>609542</v>
      </c>
      <c r="B592" s="32">
        <v>2</v>
      </c>
      <c r="C592" s="32">
        <v>558</v>
      </c>
      <c r="D592" s="32">
        <v>558</v>
      </c>
      <c r="E592" s="32" t="s">
        <v>272</v>
      </c>
      <c r="H592">
        <f>IF('Раздел 2'!P55=SUM('Раздел 2'!P56:P58),0,1)</f>
        <v>0</v>
      </c>
    </row>
    <row r="593" spans="1:8" x14ac:dyDescent="0.2">
      <c r="A593">
        <f t="shared" si="11"/>
        <v>609542</v>
      </c>
      <c r="B593" s="32">
        <v>2</v>
      </c>
      <c r="C593" s="32">
        <v>559</v>
      </c>
      <c r="D593" s="32">
        <v>559</v>
      </c>
      <c r="E593" s="32" t="s">
        <v>271</v>
      </c>
      <c r="H593">
        <f>IF('Раздел 2'!P63=SUM('Раздел 2'!P64:P66),0,1)</f>
        <v>0</v>
      </c>
    </row>
    <row r="594" spans="1:8" x14ac:dyDescent="0.2">
      <c r="A594">
        <f t="shared" si="11"/>
        <v>609542</v>
      </c>
      <c r="B594" s="32">
        <v>2</v>
      </c>
      <c r="C594" s="32">
        <v>560</v>
      </c>
      <c r="D594" s="32">
        <v>560</v>
      </c>
      <c r="E594" s="32" t="s">
        <v>273</v>
      </c>
      <c r="H594" s="56">
        <f>IF(OR(AND('Раздел 2'!U46=0,'Раздел 2'!P59=0),AND('Раздел 2'!U46&gt;0,'Раздел 2'!P59&gt;0)),0,1)</f>
        <v>0</v>
      </c>
    </row>
    <row r="595" spans="1:8" x14ac:dyDescent="0.2">
      <c r="A595">
        <f t="shared" si="11"/>
        <v>609542</v>
      </c>
      <c r="B595" s="32">
        <v>2</v>
      </c>
      <c r="C595" s="32">
        <v>561</v>
      </c>
      <c r="D595" s="32">
        <v>561</v>
      </c>
      <c r="E595" s="32" t="s">
        <v>274</v>
      </c>
      <c r="H595" s="56">
        <f>IF(OR(AND('Раздел 2'!V46=0,'Раздел 2'!P49=0),AND('Раздел 2'!V46&gt;0,'Раздел 2'!P49&gt;0)),0,1)</f>
        <v>0</v>
      </c>
    </row>
    <row r="596" spans="1:8" x14ac:dyDescent="0.2">
      <c r="A596">
        <f t="shared" si="11"/>
        <v>609542</v>
      </c>
      <c r="B596" s="32">
        <v>2</v>
      </c>
      <c r="C596" s="32">
        <v>562</v>
      </c>
      <c r="D596" s="32">
        <v>562</v>
      </c>
      <c r="E596" s="32" t="s">
        <v>275</v>
      </c>
      <c r="H596" s="56">
        <f>IF(OR(AND('Раздел 2'!W46=0,'Раздел 2'!P55=0),AND('Раздел 2'!W46&gt;0,'Раздел 2'!P55&gt;0)),0,1)</f>
        <v>0</v>
      </c>
    </row>
    <row r="597" spans="1:8" x14ac:dyDescent="0.2">
      <c r="A597">
        <f t="shared" si="11"/>
        <v>609542</v>
      </c>
      <c r="B597" s="32">
        <v>2</v>
      </c>
      <c r="C597" s="32">
        <v>563</v>
      </c>
      <c r="D597" s="32">
        <v>563</v>
      </c>
      <c r="E597" s="32" t="s">
        <v>276</v>
      </c>
      <c r="H597" s="56">
        <f>IF(OR(AND('Раздел 2'!X46=0,'Раздел 2'!P61=0),AND('Раздел 2'!X46&gt;0,'Раздел 2'!P61&gt;0)),0,1)</f>
        <v>0</v>
      </c>
    </row>
    <row r="598" spans="1:8" x14ac:dyDescent="0.2">
      <c r="A598">
        <f t="shared" si="11"/>
        <v>609542</v>
      </c>
      <c r="B598" s="32">
        <v>2</v>
      </c>
      <c r="C598" s="32">
        <v>564</v>
      </c>
      <c r="D598" s="32">
        <v>564</v>
      </c>
      <c r="E598" s="32" t="s">
        <v>277</v>
      </c>
      <c r="H598" s="56">
        <f>IF(OR(AND('Раздел 2'!Y46=0,'Раздел 2'!P63=0),AND('Раздел 2'!Y46&gt;0,'Раздел 2'!P63&gt;0)),0,1)</f>
        <v>0</v>
      </c>
    </row>
    <row r="599" spans="1:8" x14ac:dyDescent="0.2">
      <c r="A599">
        <f t="shared" si="11"/>
        <v>609542</v>
      </c>
      <c r="B599" s="32">
        <v>2</v>
      </c>
      <c r="C599" s="32">
        <v>565</v>
      </c>
      <c r="D599" s="32">
        <v>565</v>
      </c>
      <c r="E599" s="32" t="s">
        <v>278</v>
      </c>
      <c r="H599" s="56">
        <f>IF(OR(AND('Раздел 2'!P54=0,'Раздел 2'!P53=0),AND('Раздел 2'!P54&gt;0,'Раздел 2'!P53&gt;0)),0,1)</f>
        <v>0</v>
      </c>
    </row>
    <row r="600" spans="1:8" x14ac:dyDescent="0.2">
      <c r="A600" s="50">
        <f t="shared" ref="A600:A610" si="12">P_3</f>
        <v>609542</v>
      </c>
      <c r="B600" s="50">
        <v>3</v>
      </c>
      <c r="C600" s="50">
        <v>0</v>
      </c>
      <c r="D600" s="50">
        <v>0</v>
      </c>
      <c r="E600" s="50" t="str">
        <f>CONCATENATE("Количество ошибок в разделе 3: ",H600)</f>
        <v>Количество ошибок в разделе 3: 0</v>
      </c>
      <c r="F600" s="50"/>
      <c r="G600" s="50"/>
      <c r="H600" s="51">
        <f>SUM(H601:H706)</f>
        <v>0</v>
      </c>
    </row>
    <row r="601" spans="1:8" x14ac:dyDescent="0.2">
      <c r="A601">
        <f t="shared" si="12"/>
        <v>609542</v>
      </c>
      <c r="B601" s="32">
        <v>3</v>
      </c>
      <c r="C601" s="32">
        <v>1</v>
      </c>
      <c r="D601" s="32">
        <v>1</v>
      </c>
      <c r="E601" s="32" t="s">
        <v>586</v>
      </c>
      <c r="H601">
        <f>IF('Раздел 3'!P21=SUM('Раздел 3'!Q21:T21),0,1)</f>
        <v>0</v>
      </c>
    </row>
    <row r="602" spans="1:8" x14ac:dyDescent="0.2">
      <c r="A602">
        <f t="shared" si="12"/>
        <v>609542</v>
      </c>
      <c r="B602" s="32">
        <v>3</v>
      </c>
      <c r="C602" s="32">
        <v>2</v>
      </c>
      <c r="D602" s="32">
        <v>2</v>
      </c>
      <c r="E602" s="32" t="s">
        <v>587</v>
      </c>
      <c r="H602">
        <f>IF('Раздел 3'!P22=SUM('Раздел 3'!Q22:T22),0,1)</f>
        <v>0</v>
      </c>
    </row>
    <row r="603" spans="1:8" x14ac:dyDescent="0.2">
      <c r="A603">
        <f t="shared" si="12"/>
        <v>609542</v>
      </c>
      <c r="B603" s="32">
        <v>3</v>
      </c>
      <c r="C603" s="32">
        <v>3</v>
      </c>
      <c r="D603" s="32">
        <v>3</v>
      </c>
      <c r="E603" s="32" t="s">
        <v>588</v>
      </c>
      <c r="H603">
        <f>IF('Раздел 3'!P23=SUM('Раздел 3'!Q23:T23),0,1)</f>
        <v>0</v>
      </c>
    </row>
    <row r="604" spans="1:8" x14ac:dyDescent="0.2">
      <c r="A604">
        <f t="shared" si="12"/>
        <v>609542</v>
      </c>
      <c r="B604" s="32">
        <v>3</v>
      </c>
      <c r="C604" s="32">
        <v>4</v>
      </c>
      <c r="D604" s="32">
        <v>4</v>
      </c>
      <c r="E604" s="32" t="s">
        <v>589</v>
      </c>
      <c r="H604">
        <f>IF('Раздел 3'!P24=SUM('Раздел 3'!Q24:T24),0,1)</f>
        <v>0</v>
      </c>
    </row>
    <row r="605" spans="1:8" x14ac:dyDescent="0.2">
      <c r="A605">
        <f t="shared" si="12"/>
        <v>609542</v>
      </c>
      <c r="B605" s="32">
        <v>3</v>
      </c>
      <c r="C605" s="32">
        <v>5</v>
      </c>
      <c r="D605" s="32">
        <v>5</v>
      </c>
      <c r="E605" s="32" t="s">
        <v>590</v>
      </c>
      <c r="H605">
        <f>IF('Раздел 3'!P25=SUM('Раздел 3'!Q25:T25),0,1)</f>
        <v>0</v>
      </c>
    </row>
    <row r="606" spans="1:8" x14ac:dyDescent="0.2">
      <c r="A606">
        <f t="shared" si="12"/>
        <v>609542</v>
      </c>
      <c r="B606" s="32">
        <v>3</v>
      </c>
      <c r="C606" s="32">
        <v>6</v>
      </c>
      <c r="D606" s="32">
        <v>6</v>
      </c>
      <c r="E606" s="32" t="s">
        <v>591</v>
      </c>
      <c r="H606">
        <f>IF('Раздел 3'!P26=SUM('Раздел 3'!Q26:T26),0,1)</f>
        <v>0</v>
      </c>
    </row>
    <row r="607" spans="1:8" x14ac:dyDescent="0.2">
      <c r="A607">
        <f t="shared" si="12"/>
        <v>609542</v>
      </c>
      <c r="B607" s="32">
        <v>3</v>
      </c>
      <c r="C607" s="32">
        <v>7</v>
      </c>
      <c r="D607" s="32">
        <v>7</v>
      </c>
      <c r="E607" s="32" t="s">
        <v>592</v>
      </c>
      <c r="H607">
        <f>IF('Раздел 3'!P27=SUM('Раздел 3'!Q27:T27),0,1)</f>
        <v>0</v>
      </c>
    </row>
    <row r="608" spans="1:8" x14ac:dyDescent="0.2">
      <c r="A608">
        <f t="shared" si="12"/>
        <v>609542</v>
      </c>
      <c r="B608" s="32">
        <v>3</v>
      </c>
      <c r="C608" s="32">
        <v>8</v>
      </c>
      <c r="D608" s="32">
        <v>8</v>
      </c>
      <c r="E608" s="32" t="s">
        <v>593</v>
      </c>
      <c r="H608">
        <f>IF('Раздел 3'!P28=SUM('Раздел 3'!Q28:T28),0,1)</f>
        <v>0</v>
      </c>
    </row>
    <row r="609" spans="1:8" x14ac:dyDescent="0.2">
      <c r="A609">
        <f t="shared" si="12"/>
        <v>609542</v>
      </c>
      <c r="B609" s="32">
        <v>3</v>
      </c>
      <c r="C609" s="32">
        <v>9</v>
      </c>
      <c r="D609" s="32">
        <v>9</v>
      </c>
      <c r="E609" s="32" t="s">
        <v>594</v>
      </c>
      <c r="H609">
        <f>IF('Раздел 3'!P29=SUM('Раздел 3'!Q29:T29),0,1)</f>
        <v>0</v>
      </c>
    </row>
    <row r="610" spans="1:8" x14ac:dyDescent="0.2">
      <c r="A610">
        <f t="shared" si="12"/>
        <v>609542</v>
      </c>
      <c r="B610" s="32">
        <v>3</v>
      </c>
      <c r="C610" s="32">
        <v>10</v>
      </c>
      <c r="D610" s="32">
        <v>10</v>
      </c>
      <c r="E610" s="32" t="s">
        <v>595</v>
      </c>
      <c r="H610">
        <f>IF('Раздел 3'!P30=SUM('Раздел 3'!Q30:T30),0,1)</f>
        <v>0</v>
      </c>
    </row>
    <row r="611" spans="1:8" x14ac:dyDescent="0.2">
      <c r="A611">
        <f t="shared" ref="A611:A676" si="13">P_3</f>
        <v>609542</v>
      </c>
      <c r="B611" s="32">
        <v>3</v>
      </c>
      <c r="C611" s="32">
        <v>11</v>
      </c>
      <c r="D611" s="32">
        <v>11</v>
      </c>
      <c r="E611" s="32" t="s">
        <v>596</v>
      </c>
      <c r="H611">
        <f>IF('Раздел 3'!P31=SUM('Раздел 3'!Q31:T31),0,1)</f>
        <v>0</v>
      </c>
    </row>
    <row r="612" spans="1:8" x14ac:dyDescent="0.2">
      <c r="A612">
        <f t="shared" si="13"/>
        <v>609542</v>
      </c>
      <c r="B612" s="32">
        <v>3</v>
      </c>
      <c r="C612" s="32">
        <v>12</v>
      </c>
      <c r="D612" s="32">
        <v>12</v>
      </c>
      <c r="E612" s="32" t="s">
        <v>597</v>
      </c>
      <c r="H612">
        <f>IF('Раздел 3'!P32=SUM('Раздел 3'!Q32:T32),0,1)</f>
        <v>0</v>
      </c>
    </row>
    <row r="613" spans="1:8" x14ac:dyDescent="0.2">
      <c r="A613">
        <f t="shared" si="13"/>
        <v>609542</v>
      </c>
      <c r="B613" s="32">
        <v>3</v>
      </c>
      <c r="C613" s="32">
        <v>13</v>
      </c>
      <c r="D613" s="32">
        <v>13</v>
      </c>
      <c r="E613" s="32" t="s">
        <v>598</v>
      </c>
      <c r="H613">
        <f>IF('Раздел 3'!P33=SUM('Раздел 3'!Q33:T33),0,1)</f>
        <v>0</v>
      </c>
    </row>
    <row r="614" spans="1:8" x14ac:dyDescent="0.2">
      <c r="A614">
        <f t="shared" si="13"/>
        <v>609542</v>
      </c>
      <c r="B614" s="32">
        <v>3</v>
      </c>
      <c r="C614" s="32">
        <v>14</v>
      </c>
      <c r="D614" s="32">
        <v>14</v>
      </c>
      <c r="E614" s="32" t="s">
        <v>599</v>
      </c>
      <c r="H614">
        <f>IF('Раздел 3'!P34=SUM('Раздел 3'!Q34:T34),0,1)</f>
        <v>0</v>
      </c>
    </row>
    <row r="615" spans="1:8" x14ac:dyDescent="0.2">
      <c r="A615">
        <f t="shared" si="13"/>
        <v>609542</v>
      </c>
      <c r="B615" s="32">
        <v>3</v>
      </c>
      <c r="C615" s="32">
        <v>15</v>
      </c>
      <c r="D615" s="32">
        <v>15</v>
      </c>
      <c r="E615" s="32" t="s">
        <v>600</v>
      </c>
      <c r="H615">
        <f>IF('Раздел 3'!P35=SUM('Раздел 3'!Q35:T35),0,1)</f>
        <v>0</v>
      </c>
    </row>
    <row r="616" spans="1:8" x14ac:dyDescent="0.2">
      <c r="A616">
        <f t="shared" si="13"/>
        <v>609542</v>
      </c>
      <c r="B616" s="32">
        <v>3</v>
      </c>
      <c r="C616" s="32">
        <v>16</v>
      </c>
      <c r="D616" s="32">
        <v>16</v>
      </c>
      <c r="E616" s="32" t="s">
        <v>601</v>
      </c>
      <c r="H616">
        <f>IF('Раздел 3'!P36=SUM('Раздел 3'!Q36:T36),0,1)</f>
        <v>0</v>
      </c>
    </row>
    <row r="617" spans="1:8" x14ac:dyDescent="0.2">
      <c r="A617">
        <f t="shared" si="13"/>
        <v>609542</v>
      </c>
      <c r="B617" s="32">
        <v>3</v>
      </c>
      <c r="C617" s="32">
        <v>17</v>
      </c>
      <c r="D617" s="32">
        <v>17</v>
      </c>
      <c r="E617" s="32" t="s">
        <v>602</v>
      </c>
      <c r="H617">
        <f>IF('Раздел 3'!P37=SUM('Раздел 3'!Q37:T37),0,1)</f>
        <v>0</v>
      </c>
    </row>
    <row r="618" spans="1:8" x14ac:dyDescent="0.2">
      <c r="A618">
        <f t="shared" si="13"/>
        <v>609542</v>
      </c>
      <c r="B618" s="32">
        <v>3</v>
      </c>
      <c r="C618" s="32">
        <v>18</v>
      </c>
      <c r="D618" s="32">
        <v>18</v>
      </c>
      <c r="E618" s="32" t="s">
        <v>603</v>
      </c>
      <c r="H618">
        <f>IF('Раздел 3'!P38=SUM('Раздел 3'!Q38:T38),0,1)</f>
        <v>0</v>
      </c>
    </row>
    <row r="619" spans="1:8" x14ac:dyDescent="0.2">
      <c r="A619">
        <f t="shared" si="13"/>
        <v>609542</v>
      </c>
      <c r="B619" s="32">
        <v>3</v>
      </c>
      <c r="C619" s="32">
        <v>19</v>
      </c>
      <c r="D619" s="32">
        <v>19</v>
      </c>
      <c r="E619" s="32" t="s">
        <v>604</v>
      </c>
      <c r="H619">
        <f>IF('Раздел 3'!P39=SUM('Раздел 3'!Q39:T39),0,1)</f>
        <v>0</v>
      </c>
    </row>
    <row r="620" spans="1:8" x14ac:dyDescent="0.2">
      <c r="A620">
        <f t="shared" si="13"/>
        <v>609542</v>
      </c>
      <c r="B620" s="32">
        <v>3</v>
      </c>
      <c r="C620" s="32">
        <v>20</v>
      </c>
      <c r="D620" s="32">
        <v>20</v>
      </c>
      <c r="E620" s="32" t="s">
        <v>605</v>
      </c>
      <c r="H620">
        <f>IF('Раздел 3'!P40=SUM('Раздел 3'!Q40:T40),0,1)</f>
        <v>0</v>
      </c>
    </row>
    <row r="621" spans="1:8" x14ac:dyDescent="0.2">
      <c r="A621">
        <f t="shared" si="13"/>
        <v>609542</v>
      </c>
      <c r="B621" s="32">
        <v>3</v>
      </c>
      <c r="C621" s="32">
        <v>21</v>
      </c>
      <c r="D621" s="32">
        <v>21</v>
      </c>
      <c r="E621" s="32" t="s">
        <v>606</v>
      </c>
      <c r="H621">
        <f>IF('Раздел 3'!P41=SUM('Раздел 3'!Q41:T41),0,1)</f>
        <v>0</v>
      </c>
    </row>
    <row r="622" spans="1:8" x14ac:dyDescent="0.2">
      <c r="A622">
        <f t="shared" si="13"/>
        <v>609542</v>
      </c>
      <c r="B622" s="32">
        <v>3</v>
      </c>
      <c r="C622" s="32">
        <v>22</v>
      </c>
      <c r="D622" s="32">
        <v>22</v>
      </c>
      <c r="E622" s="32" t="s">
        <v>607</v>
      </c>
      <c r="H622">
        <f>IF('Раздел 3'!P42=SUM('Раздел 3'!Q42:T42),0,1)</f>
        <v>0</v>
      </c>
    </row>
    <row r="623" spans="1:8" x14ac:dyDescent="0.2">
      <c r="A623">
        <f t="shared" si="13"/>
        <v>609542</v>
      </c>
      <c r="B623" s="32">
        <v>3</v>
      </c>
      <c r="C623" s="32">
        <v>23</v>
      </c>
      <c r="D623" s="32">
        <v>23</v>
      </c>
      <c r="E623" s="32" t="s">
        <v>608</v>
      </c>
      <c r="H623">
        <f>IF('Раздел 3'!P43=SUM('Раздел 3'!Q43:T43),0,1)</f>
        <v>0</v>
      </c>
    </row>
    <row r="624" spans="1:8" x14ac:dyDescent="0.2">
      <c r="A624">
        <f t="shared" si="13"/>
        <v>609542</v>
      </c>
      <c r="B624" s="32">
        <v>3</v>
      </c>
      <c r="C624" s="32">
        <v>24</v>
      </c>
      <c r="D624" s="32">
        <v>24</v>
      </c>
      <c r="E624" s="32" t="s">
        <v>609</v>
      </c>
      <c r="H624">
        <f>IF('Раздел 3'!P44=SUM('Раздел 3'!Q44:T44),0,1)</f>
        <v>0</v>
      </c>
    </row>
    <row r="625" spans="1:8" x14ac:dyDescent="0.2">
      <c r="A625">
        <f t="shared" si="13"/>
        <v>609542</v>
      </c>
      <c r="B625" s="32">
        <v>3</v>
      </c>
      <c r="C625" s="32">
        <v>25</v>
      </c>
      <c r="D625" s="32">
        <v>25</v>
      </c>
      <c r="E625" s="32" t="s">
        <v>610</v>
      </c>
      <c r="H625">
        <f>IF('Раздел 3'!P45=SUM('Раздел 3'!Q45:T45),0,1)</f>
        <v>0</v>
      </c>
    </row>
    <row r="626" spans="1:8" x14ac:dyDescent="0.2">
      <c r="A626">
        <f t="shared" si="13"/>
        <v>609542</v>
      </c>
      <c r="B626" s="32">
        <v>3</v>
      </c>
      <c r="C626" s="32">
        <v>26</v>
      </c>
      <c r="D626" s="32">
        <v>26</v>
      </c>
      <c r="E626" s="32" t="s">
        <v>611</v>
      </c>
      <c r="H626">
        <f>IF('Раздел 3'!P46=SUM('Раздел 3'!Q46:T46),0,1)</f>
        <v>0</v>
      </c>
    </row>
    <row r="627" spans="1:8" x14ac:dyDescent="0.2">
      <c r="A627">
        <f t="shared" si="13"/>
        <v>609542</v>
      </c>
      <c r="B627" s="32">
        <v>3</v>
      </c>
      <c r="C627" s="32">
        <v>27</v>
      </c>
      <c r="D627" s="32">
        <v>27</v>
      </c>
      <c r="E627" s="32" t="s">
        <v>612</v>
      </c>
      <c r="H627">
        <f>IF('Раздел 3'!P47=SUM('Раздел 3'!Q47:T47),0,1)</f>
        <v>0</v>
      </c>
    </row>
    <row r="628" spans="1:8" x14ac:dyDescent="0.2">
      <c r="A628">
        <f t="shared" si="13"/>
        <v>609542</v>
      </c>
      <c r="B628" s="32">
        <v>3</v>
      </c>
      <c r="C628" s="32">
        <v>28</v>
      </c>
      <c r="D628" s="32">
        <v>28</v>
      </c>
      <c r="E628" s="32" t="s">
        <v>613</v>
      </c>
      <c r="H628">
        <f>IF('Раздел 3'!P48=SUM('Раздел 3'!Q48:T48),0,1)</f>
        <v>0</v>
      </c>
    </row>
    <row r="629" spans="1:8" x14ac:dyDescent="0.2">
      <c r="A629">
        <f t="shared" si="13"/>
        <v>609542</v>
      </c>
      <c r="B629" s="32">
        <v>3</v>
      </c>
      <c r="C629" s="32">
        <v>29</v>
      </c>
      <c r="D629" s="32">
        <v>29</v>
      </c>
      <c r="E629" s="32" t="s">
        <v>614</v>
      </c>
      <c r="H629">
        <f>IF('Раздел 3'!P49=SUM('Раздел 3'!Q49:T49),0,1)</f>
        <v>0</v>
      </c>
    </row>
    <row r="630" spans="1:8" x14ac:dyDescent="0.2">
      <c r="A630">
        <f t="shared" si="13"/>
        <v>609542</v>
      </c>
      <c r="B630" s="32">
        <v>3</v>
      </c>
      <c r="C630" s="32">
        <v>30</v>
      </c>
      <c r="D630" s="32">
        <v>30</v>
      </c>
      <c r="E630" s="32" t="s">
        <v>615</v>
      </c>
      <c r="H630">
        <f>IF('Раздел 3'!P50=SUM('Раздел 3'!Q50:T50),0,1)</f>
        <v>0</v>
      </c>
    </row>
    <row r="631" spans="1:8" x14ac:dyDescent="0.2">
      <c r="A631">
        <f t="shared" si="13"/>
        <v>609542</v>
      </c>
      <c r="B631" s="32">
        <v>3</v>
      </c>
      <c r="C631" s="32">
        <v>31</v>
      </c>
      <c r="D631" s="32">
        <v>31</v>
      </c>
      <c r="E631" s="32" t="s">
        <v>616</v>
      </c>
      <c r="H631">
        <f>IF('Раздел 3'!P51=SUM('Раздел 3'!Q51:T51),0,1)</f>
        <v>0</v>
      </c>
    </row>
    <row r="632" spans="1:8" x14ac:dyDescent="0.2">
      <c r="A632">
        <f t="shared" si="13"/>
        <v>609542</v>
      </c>
      <c r="B632" s="32">
        <v>3</v>
      </c>
      <c r="C632" s="32">
        <v>32</v>
      </c>
      <c r="D632" s="32">
        <v>32</v>
      </c>
      <c r="E632" s="32" t="s">
        <v>279</v>
      </c>
      <c r="H632">
        <f>IF('Раздел 3'!P52=SUM('Раздел 3'!Q52:T52),0,1)</f>
        <v>0</v>
      </c>
    </row>
    <row r="633" spans="1:8" x14ac:dyDescent="0.2">
      <c r="A633">
        <f t="shared" si="13"/>
        <v>609542</v>
      </c>
      <c r="B633" s="32">
        <v>3</v>
      </c>
      <c r="C633" s="32">
        <v>33</v>
      </c>
      <c r="D633" s="32">
        <v>33</v>
      </c>
      <c r="E633" s="32" t="s">
        <v>617</v>
      </c>
      <c r="H633">
        <f>IF('Раздел 3'!P21&gt;='Раздел 3'!U21,0,1)</f>
        <v>0</v>
      </c>
    </row>
    <row r="634" spans="1:8" x14ac:dyDescent="0.2">
      <c r="A634">
        <f t="shared" si="13"/>
        <v>609542</v>
      </c>
      <c r="B634" s="32">
        <v>3</v>
      </c>
      <c r="C634" s="32">
        <v>34</v>
      </c>
      <c r="D634" s="32">
        <v>34</v>
      </c>
      <c r="E634" s="32" t="s">
        <v>618</v>
      </c>
      <c r="H634">
        <f>IF('Раздел 3'!P22&gt;='Раздел 3'!U22,0,1)</f>
        <v>0</v>
      </c>
    </row>
    <row r="635" spans="1:8" x14ac:dyDescent="0.2">
      <c r="A635">
        <f t="shared" si="13"/>
        <v>609542</v>
      </c>
      <c r="B635" s="32">
        <v>3</v>
      </c>
      <c r="C635" s="32">
        <v>35</v>
      </c>
      <c r="D635" s="32">
        <v>35</v>
      </c>
      <c r="E635" s="32" t="s">
        <v>619</v>
      </c>
      <c r="H635">
        <f>IF('Раздел 3'!P23&gt;='Раздел 3'!U23,0,1)</f>
        <v>0</v>
      </c>
    </row>
    <row r="636" spans="1:8" x14ac:dyDescent="0.2">
      <c r="A636">
        <f t="shared" si="13"/>
        <v>609542</v>
      </c>
      <c r="B636" s="32">
        <v>3</v>
      </c>
      <c r="C636" s="32">
        <v>36</v>
      </c>
      <c r="D636" s="32">
        <v>36</v>
      </c>
      <c r="E636" s="32" t="s">
        <v>620</v>
      </c>
      <c r="H636">
        <f>IF('Раздел 3'!P24&gt;='Раздел 3'!U24,0,1)</f>
        <v>0</v>
      </c>
    </row>
    <row r="637" spans="1:8" x14ac:dyDescent="0.2">
      <c r="A637">
        <f t="shared" si="13"/>
        <v>609542</v>
      </c>
      <c r="B637" s="32">
        <v>3</v>
      </c>
      <c r="C637" s="32">
        <v>37</v>
      </c>
      <c r="D637" s="32">
        <v>37</v>
      </c>
      <c r="E637" s="32" t="s">
        <v>622</v>
      </c>
      <c r="H637">
        <f>IF('Раздел 3'!P25&gt;='Раздел 3'!U25,0,1)</f>
        <v>0</v>
      </c>
    </row>
    <row r="638" spans="1:8" x14ac:dyDescent="0.2">
      <c r="A638">
        <f t="shared" si="13"/>
        <v>609542</v>
      </c>
      <c r="B638" s="32">
        <v>3</v>
      </c>
      <c r="C638" s="32">
        <v>38</v>
      </c>
      <c r="D638" s="32">
        <v>38</v>
      </c>
      <c r="E638" s="32" t="s">
        <v>623</v>
      </c>
      <c r="H638">
        <f>IF('Раздел 3'!P26&gt;='Раздел 3'!U26,0,1)</f>
        <v>0</v>
      </c>
    </row>
    <row r="639" spans="1:8" x14ac:dyDescent="0.2">
      <c r="A639">
        <f t="shared" si="13"/>
        <v>609542</v>
      </c>
      <c r="B639" s="32">
        <v>3</v>
      </c>
      <c r="C639" s="32">
        <v>39</v>
      </c>
      <c r="D639" s="32">
        <v>39</v>
      </c>
      <c r="E639" s="32" t="s">
        <v>624</v>
      </c>
      <c r="H639">
        <f>IF('Раздел 3'!P27&gt;='Раздел 3'!U27,0,1)</f>
        <v>0</v>
      </c>
    </row>
    <row r="640" spans="1:8" x14ac:dyDescent="0.2">
      <c r="A640">
        <f t="shared" si="13"/>
        <v>609542</v>
      </c>
      <c r="B640" s="32">
        <v>3</v>
      </c>
      <c r="C640" s="32">
        <v>40</v>
      </c>
      <c r="D640" s="32">
        <v>40</v>
      </c>
      <c r="E640" s="32" t="s">
        <v>625</v>
      </c>
      <c r="H640">
        <f>IF('Раздел 3'!P28&gt;='Раздел 3'!U28,0,1)</f>
        <v>0</v>
      </c>
    </row>
    <row r="641" spans="1:8" x14ac:dyDescent="0.2">
      <c r="A641">
        <f t="shared" si="13"/>
        <v>609542</v>
      </c>
      <c r="B641" s="32">
        <v>3</v>
      </c>
      <c r="C641" s="32">
        <v>41</v>
      </c>
      <c r="D641" s="32">
        <v>41</v>
      </c>
      <c r="E641" s="32" t="s">
        <v>626</v>
      </c>
      <c r="H641">
        <f>IF('Раздел 3'!P29&gt;='Раздел 3'!U29,0,1)</f>
        <v>0</v>
      </c>
    </row>
    <row r="642" spans="1:8" x14ac:dyDescent="0.2">
      <c r="A642">
        <f t="shared" si="13"/>
        <v>609542</v>
      </c>
      <c r="B642" s="32">
        <v>3</v>
      </c>
      <c r="C642" s="32">
        <v>42</v>
      </c>
      <c r="D642" s="32">
        <v>42</v>
      </c>
      <c r="E642" s="32" t="s">
        <v>627</v>
      </c>
      <c r="H642">
        <f>IF('Раздел 3'!P30&gt;='Раздел 3'!U30,0,1)</f>
        <v>0</v>
      </c>
    </row>
    <row r="643" spans="1:8" x14ac:dyDescent="0.2">
      <c r="A643">
        <f t="shared" si="13"/>
        <v>609542</v>
      </c>
      <c r="B643" s="32">
        <v>3</v>
      </c>
      <c r="C643" s="32">
        <v>43</v>
      </c>
      <c r="D643" s="32">
        <v>43</v>
      </c>
      <c r="E643" s="32" t="s">
        <v>628</v>
      </c>
      <c r="H643">
        <f>IF('Раздел 3'!P31&gt;='Раздел 3'!U31,0,1)</f>
        <v>0</v>
      </c>
    </row>
    <row r="644" spans="1:8" x14ac:dyDescent="0.2">
      <c r="A644">
        <f t="shared" si="13"/>
        <v>609542</v>
      </c>
      <c r="B644" s="32">
        <v>3</v>
      </c>
      <c r="C644" s="32">
        <v>44</v>
      </c>
      <c r="D644" s="32">
        <v>44</v>
      </c>
      <c r="E644" s="32" t="s">
        <v>629</v>
      </c>
      <c r="H644">
        <f>IF('Раздел 3'!P32&gt;='Раздел 3'!U32,0,1)</f>
        <v>0</v>
      </c>
    </row>
    <row r="645" spans="1:8" x14ac:dyDescent="0.2">
      <c r="A645">
        <f t="shared" si="13"/>
        <v>609542</v>
      </c>
      <c r="B645" s="32">
        <v>3</v>
      </c>
      <c r="C645" s="32">
        <v>45</v>
      </c>
      <c r="D645" s="32">
        <v>45</v>
      </c>
      <c r="E645" s="32" t="s">
        <v>630</v>
      </c>
      <c r="H645">
        <f>IF('Раздел 3'!P33&gt;='Раздел 3'!U33,0,1)</f>
        <v>0</v>
      </c>
    </row>
    <row r="646" spans="1:8" x14ac:dyDescent="0.2">
      <c r="A646">
        <f t="shared" si="13"/>
        <v>609542</v>
      </c>
      <c r="B646" s="32">
        <v>3</v>
      </c>
      <c r="C646" s="32">
        <v>46</v>
      </c>
      <c r="D646" s="32">
        <v>46</v>
      </c>
      <c r="E646" s="32" t="s">
        <v>631</v>
      </c>
      <c r="H646">
        <f>IF('Раздел 3'!P34&gt;='Раздел 3'!U34,0,1)</f>
        <v>0</v>
      </c>
    </row>
    <row r="647" spans="1:8" x14ac:dyDescent="0.2">
      <c r="A647">
        <f t="shared" si="13"/>
        <v>609542</v>
      </c>
      <c r="B647" s="32">
        <v>3</v>
      </c>
      <c r="C647" s="32">
        <v>47</v>
      </c>
      <c r="D647" s="32">
        <v>47</v>
      </c>
      <c r="E647" s="32" t="s">
        <v>632</v>
      </c>
      <c r="H647">
        <f>IF('Раздел 3'!P35&gt;='Раздел 3'!U35,0,1)</f>
        <v>0</v>
      </c>
    </row>
    <row r="648" spans="1:8" x14ac:dyDescent="0.2">
      <c r="A648">
        <f t="shared" si="13"/>
        <v>609542</v>
      </c>
      <c r="B648" s="32">
        <v>3</v>
      </c>
      <c r="C648" s="32">
        <v>48</v>
      </c>
      <c r="D648" s="32">
        <v>48</v>
      </c>
      <c r="E648" s="32" t="s">
        <v>633</v>
      </c>
      <c r="H648">
        <f>IF('Раздел 3'!P36&gt;='Раздел 3'!U36,0,1)</f>
        <v>0</v>
      </c>
    </row>
    <row r="649" spans="1:8" x14ac:dyDescent="0.2">
      <c r="A649">
        <f t="shared" si="13"/>
        <v>609542</v>
      </c>
      <c r="B649" s="32">
        <v>3</v>
      </c>
      <c r="C649" s="32">
        <v>49</v>
      </c>
      <c r="D649" s="32">
        <v>49</v>
      </c>
      <c r="E649" s="32" t="s">
        <v>634</v>
      </c>
      <c r="H649">
        <f>IF('Раздел 3'!P37&gt;='Раздел 3'!U37,0,1)</f>
        <v>0</v>
      </c>
    </row>
    <row r="650" spans="1:8" x14ac:dyDescent="0.2">
      <c r="A650">
        <f t="shared" si="13"/>
        <v>609542</v>
      </c>
      <c r="B650" s="32">
        <v>3</v>
      </c>
      <c r="C650" s="32">
        <v>50</v>
      </c>
      <c r="D650" s="32">
        <v>50</v>
      </c>
      <c r="E650" s="32" t="s">
        <v>635</v>
      </c>
      <c r="H650">
        <f>IF('Раздел 3'!P38&gt;='Раздел 3'!U38,0,1)</f>
        <v>0</v>
      </c>
    </row>
    <row r="651" spans="1:8" x14ac:dyDescent="0.2">
      <c r="A651">
        <f t="shared" si="13"/>
        <v>609542</v>
      </c>
      <c r="B651" s="32">
        <v>3</v>
      </c>
      <c r="C651" s="32">
        <v>51</v>
      </c>
      <c r="D651" s="32">
        <v>51</v>
      </c>
      <c r="E651" s="32" t="s">
        <v>636</v>
      </c>
      <c r="H651">
        <f>IF('Раздел 3'!P39&gt;='Раздел 3'!U39,0,1)</f>
        <v>0</v>
      </c>
    </row>
    <row r="652" spans="1:8" x14ac:dyDescent="0.2">
      <c r="A652">
        <f t="shared" si="13"/>
        <v>609542</v>
      </c>
      <c r="B652" s="32">
        <v>3</v>
      </c>
      <c r="C652" s="32">
        <v>52</v>
      </c>
      <c r="D652" s="32">
        <v>52</v>
      </c>
      <c r="E652" s="32" t="s">
        <v>637</v>
      </c>
      <c r="H652">
        <f>IF('Раздел 3'!P40&gt;='Раздел 3'!U40,0,1)</f>
        <v>0</v>
      </c>
    </row>
    <row r="653" spans="1:8" x14ac:dyDescent="0.2">
      <c r="A653">
        <f t="shared" si="13"/>
        <v>609542</v>
      </c>
      <c r="B653" s="32">
        <v>3</v>
      </c>
      <c r="C653" s="32">
        <v>53</v>
      </c>
      <c r="D653" s="32">
        <v>53</v>
      </c>
      <c r="E653" s="32" t="s">
        <v>638</v>
      </c>
      <c r="H653">
        <f>IF('Раздел 3'!P41&gt;='Раздел 3'!U41,0,1)</f>
        <v>0</v>
      </c>
    </row>
    <row r="654" spans="1:8" x14ac:dyDescent="0.2">
      <c r="A654">
        <f t="shared" si="13"/>
        <v>609542</v>
      </c>
      <c r="B654" s="32">
        <v>3</v>
      </c>
      <c r="C654" s="32">
        <v>54</v>
      </c>
      <c r="D654" s="32">
        <v>54</v>
      </c>
      <c r="E654" s="32" t="s">
        <v>639</v>
      </c>
      <c r="H654">
        <f>IF('Раздел 3'!P42&gt;='Раздел 3'!U42,0,1)</f>
        <v>0</v>
      </c>
    </row>
    <row r="655" spans="1:8" x14ac:dyDescent="0.2">
      <c r="A655">
        <f t="shared" si="13"/>
        <v>609542</v>
      </c>
      <c r="B655" s="32">
        <v>3</v>
      </c>
      <c r="C655" s="32">
        <v>55</v>
      </c>
      <c r="D655" s="32">
        <v>55</v>
      </c>
      <c r="E655" s="32" t="s">
        <v>640</v>
      </c>
      <c r="H655">
        <f>IF('Раздел 3'!P43&gt;='Раздел 3'!U43,0,1)</f>
        <v>0</v>
      </c>
    </row>
    <row r="656" spans="1:8" x14ac:dyDescent="0.2">
      <c r="A656">
        <f t="shared" si="13"/>
        <v>609542</v>
      </c>
      <c r="B656" s="32">
        <v>3</v>
      </c>
      <c r="C656" s="32">
        <v>56</v>
      </c>
      <c r="D656" s="32">
        <v>56</v>
      </c>
      <c r="E656" s="32" t="s">
        <v>641</v>
      </c>
      <c r="H656">
        <f>IF('Раздел 3'!P44&gt;='Раздел 3'!U44,0,1)</f>
        <v>0</v>
      </c>
    </row>
    <row r="657" spans="1:8" x14ac:dyDescent="0.2">
      <c r="A657">
        <f t="shared" si="13"/>
        <v>609542</v>
      </c>
      <c r="B657" s="32">
        <v>3</v>
      </c>
      <c r="C657" s="32">
        <v>57</v>
      </c>
      <c r="D657" s="32">
        <v>57</v>
      </c>
      <c r="E657" s="32" t="s">
        <v>642</v>
      </c>
      <c r="H657">
        <f>IF('Раздел 3'!P45&gt;='Раздел 3'!U45,0,1)</f>
        <v>0</v>
      </c>
    </row>
    <row r="658" spans="1:8" x14ac:dyDescent="0.2">
      <c r="A658">
        <f t="shared" si="13"/>
        <v>609542</v>
      </c>
      <c r="B658" s="32">
        <v>3</v>
      </c>
      <c r="C658" s="32">
        <v>58</v>
      </c>
      <c r="D658" s="32">
        <v>58</v>
      </c>
      <c r="E658" s="32" t="s">
        <v>643</v>
      </c>
      <c r="H658">
        <f>IF('Раздел 3'!P46&gt;='Раздел 3'!U46,0,1)</f>
        <v>0</v>
      </c>
    </row>
    <row r="659" spans="1:8" x14ac:dyDescent="0.2">
      <c r="A659">
        <f t="shared" si="13"/>
        <v>609542</v>
      </c>
      <c r="B659" s="32">
        <v>3</v>
      </c>
      <c r="C659" s="32">
        <v>59</v>
      </c>
      <c r="D659" s="32">
        <v>59</v>
      </c>
      <c r="E659" s="32" t="s">
        <v>859</v>
      </c>
      <c r="H659">
        <f>IF('Раздел 3'!P47&gt;='Раздел 3'!U47,0,1)</f>
        <v>0</v>
      </c>
    </row>
    <row r="660" spans="1:8" x14ac:dyDescent="0.2">
      <c r="A660">
        <f t="shared" si="13"/>
        <v>609542</v>
      </c>
      <c r="B660" s="32">
        <v>3</v>
      </c>
      <c r="C660" s="32">
        <v>60</v>
      </c>
      <c r="D660" s="32">
        <v>60</v>
      </c>
      <c r="E660" s="32" t="s">
        <v>860</v>
      </c>
      <c r="H660">
        <f>IF('Раздел 3'!P48&gt;='Раздел 3'!U48,0,1)</f>
        <v>0</v>
      </c>
    </row>
    <row r="661" spans="1:8" x14ac:dyDescent="0.2">
      <c r="A661">
        <f t="shared" si="13"/>
        <v>609542</v>
      </c>
      <c r="B661" s="32">
        <v>3</v>
      </c>
      <c r="C661" s="32">
        <v>61</v>
      </c>
      <c r="D661" s="32">
        <v>61</v>
      </c>
      <c r="E661" s="32" t="s">
        <v>861</v>
      </c>
      <c r="H661">
        <f>IF('Раздел 3'!P49&gt;='Раздел 3'!U49,0,1)</f>
        <v>0</v>
      </c>
    </row>
    <row r="662" spans="1:8" x14ac:dyDescent="0.2">
      <c r="A662">
        <f t="shared" si="13"/>
        <v>609542</v>
      </c>
      <c r="B662" s="32">
        <v>3</v>
      </c>
      <c r="C662" s="32">
        <v>62</v>
      </c>
      <c r="D662" s="32">
        <v>62</v>
      </c>
      <c r="E662" s="32" t="s">
        <v>862</v>
      </c>
      <c r="H662">
        <f>IF('Раздел 3'!P50&gt;='Раздел 3'!U50,0,1)</f>
        <v>0</v>
      </c>
    </row>
    <row r="663" spans="1:8" x14ac:dyDescent="0.2">
      <c r="A663">
        <f t="shared" si="13"/>
        <v>609542</v>
      </c>
      <c r="B663" s="32">
        <v>3</v>
      </c>
      <c r="C663" s="32">
        <v>63</v>
      </c>
      <c r="D663" s="32">
        <v>63</v>
      </c>
      <c r="E663" s="32" t="s">
        <v>863</v>
      </c>
      <c r="H663">
        <f>IF('Раздел 3'!P51&gt;='Раздел 3'!U51,0,1)</f>
        <v>0</v>
      </c>
    </row>
    <row r="664" spans="1:8" x14ac:dyDescent="0.2">
      <c r="A664">
        <f t="shared" si="13"/>
        <v>609542</v>
      </c>
      <c r="B664" s="32">
        <v>3</v>
      </c>
      <c r="C664" s="32">
        <v>64</v>
      </c>
      <c r="D664" s="32">
        <v>64</v>
      </c>
      <c r="E664" s="32" t="s">
        <v>280</v>
      </c>
      <c r="H664">
        <f>IF('Раздел 3'!P52&gt;='Раздел 3'!U52,0,1)</f>
        <v>0</v>
      </c>
    </row>
    <row r="665" spans="1:8" x14ac:dyDescent="0.2">
      <c r="A665">
        <f t="shared" si="13"/>
        <v>609542</v>
      </c>
      <c r="B665" s="32">
        <v>3</v>
      </c>
      <c r="C665" s="32">
        <v>65</v>
      </c>
      <c r="D665" s="32">
        <v>65</v>
      </c>
      <c r="E665" s="32" t="s">
        <v>1125</v>
      </c>
      <c r="H665">
        <f>IF('Раздел 3'!P21&gt;='Раздел 3'!P22,0,1)</f>
        <v>0</v>
      </c>
    </row>
    <row r="666" spans="1:8" x14ac:dyDescent="0.2">
      <c r="A666">
        <f t="shared" si="13"/>
        <v>609542</v>
      </c>
      <c r="B666" s="32">
        <v>3</v>
      </c>
      <c r="C666" s="32">
        <v>66</v>
      </c>
      <c r="D666" s="32">
        <v>66</v>
      </c>
      <c r="E666" s="32" t="s">
        <v>1126</v>
      </c>
      <c r="H666">
        <f>IF('Раздел 3'!Q21&gt;='Раздел 3'!Q22,0,1)</f>
        <v>0</v>
      </c>
    </row>
    <row r="667" spans="1:8" x14ac:dyDescent="0.2">
      <c r="A667">
        <f t="shared" si="13"/>
        <v>609542</v>
      </c>
      <c r="B667" s="32">
        <v>3</v>
      </c>
      <c r="C667" s="32">
        <v>67</v>
      </c>
      <c r="D667" s="32">
        <v>67</v>
      </c>
      <c r="E667" s="32" t="s">
        <v>1127</v>
      </c>
      <c r="H667">
        <f>IF('Раздел 3'!R21&gt;='Раздел 3'!R22,0,1)</f>
        <v>0</v>
      </c>
    </row>
    <row r="668" spans="1:8" x14ac:dyDescent="0.2">
      <c r="A668">
        <f t="shared" si="13"/>
        <v>609542</v>
      </c>
      <c r="B668" s="32">
        <v>3</v>
      </c>
      <c r="C668" s="32">
        <v>68</v>
      </c>
      <c r="D668" s="32">
        <v>68</v>
      </c>
      <c r="E668" s="32" t="s">
        <v>1128</v>
      </c>
      <c r="H668">
        <f>IF('Раздел 3'!S21&gt;='Раздел 3'!S22,0,1)</f>
        <v>0</v>
      </c>
    </row>
    <row r="669" spans="1:8" x14ac:dyDescent="0.2">
      <c r="A669">
        <f t="shared" si="13"/>
        <v>609542</v>
      </c>
      <c r="B669" s="32">
        <v>3</v>
      </c>
      <c r="C669" s="32">
        <v>69</v>
      </c>
      <c r="D669" s="32">
        <v>69</v>
      </c>
      <c r="E669" s="32" t="s">
        <v>10</v>
      </c>
      <c r="H669">
        <f>IF('Раздел 3'!T21&gt;='Раздел 3'!T22,0,1)</f>
        <v>0</v>
      </c>
    </row>
    <row r="670" spans="1:8" x14ac:dyDescent="0.2">
      <c r="A670">
        <f t="shared" si="13"/>
        <v>609542</v>
      </c>
      <c r="B670" s="32">
        <v>3</v>
      </c>
      <c r="C670" s="32">
        <v>70</v>
      </c>
      <c r="D670" s="32">
        <v>70</v>
      </c>
      <c r="E670" s="32" t="s">
        <v>864</v>
      </c>
      <c r="H670">
        <f>IF('Раздел 3'!U21&gt;='Раздел 3'!U22,0,1)</f>
        <v>0</v>
      </c>
    </row>
    <row r="671" spans="1:8" x14ac:dyDescent="0.2">
      <c r="A671">
        <f t="shared" si="13"/>
        <v>609542</v>
      </c>
      <c r="B671" s="32">
        <v>3</v>
      </c>
      <c r="C671" s="32">
        <v>71</v>
      </c>
      <c r="D671" s="32">
        <v>71</v>
      </c>
      <c r="E671" s="32" t="s">
        <v>1129</v>
      </c>
      <c r="H671">
        <f>IF('Раздел 3'!P23&gt;='Раздел 3'!P24,0,1)</f>
        <v>0</v>
      </c>
    </row>
    <row r="672" spans="1:8" x14ac:dyDescent="0.2">
      <c r="A672">
        <f t="shared" si="13"/>
        <v>609542</v>
      </c>
      <c r="B672" s="32">
        <v>3</v>
      </c>
      <c r="C672" s="32">
        <v>72</v>
      </c>
      <c r="D672" s="32">
        <v>72</v>
      </c>
      <c r="E672" s="32" t="s">
        <v>1130</v>
      </c>
      <c r="H672">
        <f>IF('Раздел 3'!Q23&gt;='Раздел 3'!Q24,0,1)</f>
        <v>0</v>
      </c>
    </row>
    <row r="673" spans="1:8" x14ac:dyDescent="0.2">
      <c r="A673">
        <f t="shared" si="13"/>
        <v>609542</v>
      </c>
      <c r="B673" s="32">
        <v>3</v>
      </c>
      <c r="C673" s="32">
        <v>73</v>
      </c>
      <c r="D673" s="32">
        <v>73</v>
      </c>
      <c r="E673" s="32" t="s">
        <v>1131</v>
      </c>
      <c r="H673">
        <f>IF('Раздел 3'!R23&gt;='Раздел 3'!R24,0,1)</f>
        <v>0</v>
      </c>
    </row>
    <row r="674" spans="1:8" x14ac:dyDescent="0.2">
      <c r="A674">
        <f t="shared" si="13"/>
        <v>609542</v>
      </c>
      <c r="B674" s="32">
        <v>3</v>
      </c>
      <c r="C674" s="32">
        <v>74</v>
      </c>
      <c r="D674" s="32">
        <v>74</v>
      </c>
      <c r="E674" s="32" t="s">
        <v>1132</v>
      </c>
      <c r="H674">
        <f>IF('Раздел 3'!S23&gt;='Раздел 3'!S24,0,1)</f>
        <v>0</v>
      </c>
    </row>
    <row r="675" spans="1:8" x14ac:dyDescent="0.2">
      <c r="A675">
        <f t="shared" si="13"/>
        <v>609542</v>
      </c>
      <c r="B675" s="32">
        <v>3</v>
      </c>
      <c r="C675" s="32">
        <v>75</v>
      </c>
      <c r="D675" s="32">
        <v>75</v>
      </c>
      <c r="E675" s="32" t="s">
        <v>1133</v>
      </c>
      <c r="H675">
        <f>IF('Раздел 3'!T23&gt;='Раздел 3'!T24,0,1)</f>
        <v>0</v>
      </c>
    </row>
    <row r="676" spans="1:8" x14ac:dyDescent="0.2">
      <c r="A676">
        <f t="shared" si="13"/>
        <v>609542</v>
      </c>
      <c r="B676" s="32">
        <v>3</v>
      </c>
      <c r="C676" s="32">
        <v>76</v>
      </c>
      <c r="D676" s="32">
        <v>76</v>
      </c>
      <c r="E676" s="32" t="s">
        <v>865</v>
      </c>
      <c r="H676">
        <f>IF('Раздел 3'!U23&gt;='Раздел 3'!U24,0,1)</f>
        <v>0</v>
      </c>
    </row>
    <row r="677" spans="1:8" x14ac:dyDescent="0.2">
      <c r="A677">
        <f t="shared" ref="A677:A740" si="14">P_3</f>
        <v>609542</v>
      </c>
      <c r="B677" s="32">
        <v>3</v>
      </c>
      <c r="C677" s="32">
        <v>77</v>
      </c>
      <c r="D677" s="32">
        <v>77</v>
      </c>
      <c r="E677" s="32" t="s">
        <v>394</v>
      </c>
      <c r="H677">
        <f>IF('Раздел 3'!P23&gt;='Раздел 3'!P25,0,1)</f>
        <v>0</v>
      </c>
    </row>
    <row r="678" spans="1:8" x14ac:dyDescent="0.2">
      <c r="A678">
        <f t="shared" si="14"/>
        <v>609542</v>
      </c>
      <c r="B678" s="32">
        <v>3</v>
      </c>
      <c r="C678" s="32">
        <v>78</v>
      </c>
      <c r="D678" s="32">
        <v>78</v>
      </c>
      <c r="E678" s="32" t="s">
        <v>395</v>
      </c>
      <c r="H678">
        <f>IF('Раздел 3'!Q23&gt;='Раздел 3'!Q25,0,1)</f>
        <v>0</v>
      </c>
    </row>
    <row r="679" spans="1:8" x14ac:dyDescent="0.2">
      <c r="A679">
        <f t="shared" si="14"/>
        <v>609542</v>
      </c>
      <c r="B679" s="32">
        <v>3</v>
      </c>
      <c r="C679" s="32">
        <v>79</v>
      </c>
      <c r="D679" s="32">
        <v>79</v>
      </c>
      <c r="E679" s="32" t="s">
        <v>396</v>
      </c>
      <c r="H679">
        <f>IF('Раздел 3'!R23&gt;='Раздел 3'!R25,0,1)</f>
        <v>0</v>
      </c>
    </row>
    <row r="680" spans="1:8" x14ac:dyDescent="0.2">
      <c r="A680">
        <f t="shared" si="14"/>
        <v>609542</v>
      </c>
      <c r="B680" s="32">
        <v>3</v>
      </c>
      <c r="C680" s="32">
        <v>80</v>
      </c>
      <c r="D680" s="32">
        <v>80</v>
      </c>
      <c r="E680" s="32" t="s">
        <v>397</v>
      </c>
      <c r="H680">
        <f>IF('Раздел 3'!S23&gt;='Раздел 3'!S25,0,1)</f>
        <v>0</v>
      </c>
    </row>
    <row r="681" spans="1:8" x14ac:dyDescent="0.2">
      <c r="A681">
        <f t="shared" si="14"/>
        <v>609542</v>
      </c>
      <c r="B681" s="32">
        <v>3</v>
      </c>
      <c r="C681" s="32">
        <v>81</v>
      </c>
      <c r="D681" s="32">
        <v>81</v>
      </c>
      <c r="E681" s="32" t="s">
        <v>398</v>
      </c>
      <c r="H681">
        <f>IF('Раздел 3'!T23&gt;='Раздел 3'!T25,0,1)</f>
        <v>0</v>
      </c>
    </row>
    <row r="682" spans="1:8" x14ac:dyDescent="0.2">
      <c r="A682">
        <f t="shared" si="14"/>
        <v>609542</v>
      </c>
      <c r="B682" s="32">
        <v>3</v>
      </c>
      <c r="C682" s="32">
        <v>82</v>
      </c>
      <c r="D682" s="32">
        <v>82</v>
      </c>
      <c r="E682" s="32" t="s">
        <v>399</v>
      </c>
      <c r="H682">
        <f>IF('Раздел 3'!U23&gt;='Раздел 3'!U25,0,1)</f>
        <v>0</v>
      </c>
    </row>
    <row r="683" spans="1:8" x14ac:dyDescent="0.2">
      <c r="A683">
        <f t="shared" si="14"/>
        <v>609542</v>
      </c>
      <c r="B683" s="32">
        <v>3</v>
      </c>
      <c r="C683" s="32">
        <v>83</v>
      </c>
      <c r="D683" s="32">
        <v>83</v>
      </c>
      <c r="E683" s="32" t="s">
        <v>400</v>
      </c>
      <c r="H683">
        <f>IF('Раздел 3'!P23&gt;=SUM('Раздел 3'!P24:P25),0,1)</f>
        <v>0</v>
      </c>
    </row>
    <row r="684" spans="1:8" x14ac:dyDescent="0.2">
      <c r="A684">
        <f t="shared" si="14"/>
        <v>609542</v>
      </c>
      <c r="B684" s="32">
        <v>3</v>
      </c>
      <c r="C684" s="32">
        <v>84</v>
      </c>
      <c r="D684" s="32">
        <v>84</v>
      </c>
      <c r="E684" s="32" t="s">
        <v>401</v>
      </c>
      <c r="H684">
        <f>IF('Раздел 3'!Q23&gt;=SUM('Раздел 3'!Q24:Q25),0,1)</f>
        <v>0</v>
      </c>
    </row>
    <row r="685" spans="1:8" x14ac:dyDescent="0.2">
      <c r="A685">
        <f t="shared" si="14"/>
        <v>609542</v>
      </c>
      <c r="B685" s="32">
        <v>3</v>
      </c>
      <c r="C685" s="32">
        <v>85</v>
      </c>
      <c r="D685" s="32">
        <v>85</v>
      </c>
      <c r="E685" s="32" t="s">
        <v>402</v>
      </c>
      <c r="H685">
        <f>IF('Раздел 3'!R23&gt;=SUM('Раздел 3'!R24:R25),0,1)</f>
        <v>0</v>
      </c>
    </row>
    <row r="686" spans="1:8" x14ac:dyDescent="0.2">
      <c r="A686">
        <f t="shared" si="14"/>
        <v>609542</v>
      </c>
      <c r="B686" s="32">
        <v>3</v>
      </c>
      <c r="C686" s="32">
        <v>86</v>
      </c>
      <c r="D686" s="32">
        <v>86</v>
      </c>
      <c r="E686" s="32" t="s">
        <v>403</v>
      </c>
      <c r="H686">
        <f>IF('Раздел 3'!S23&gt;=SUM('Раздел 3'!S24:S25),0,1)</f>
        <v>0</v>
      </c>
    </row>
    <row r="687" spans="1:8" x14ac:dyDescent="0.2">
      <c r="A687">
        <f t="shared" si="14"/>
        <v>609542</v>
      </c>
      <c r="B687" s="32">
        <v>3</v>
      </c>
      <c r="C687" s="32">
        <v>87</v>
      </c>
      <c r="D687" s="32">
        <v>87</v>
      </c>
      <c r="E687" s="32" t="s">
        <v>404</v>
      </c>
      <c r="H687">
        <f>IF('Раздел 3'!T23&gt;=SUM('Раздел 3'!T24:T25),0,1)</f>
        <v>0</v>
      </c>
    </row>
    <row r="688" spans="1:8" x14ac:dyDescent="0.2">
      <c r="A688">
        <f t="shared" si="14"/>
        <v>609542</v>
      </c>
      <c r="B688" s="32">
        <v>3</v>
      </c>
      <c r="C688" s="32">
        <v>88</v>
      </c>
      <c r="D688" s="32">
        <v>88</v>
      </c>
      <c r="E688" s="32" t="s">
        <v>405</v>
      </c>
      <c r="H688">
        <f>IF('Раздел 3'!U23&gt;=SUM('Раздел 3'!U24:U25),0,1)</f>
        <v>0</v>
      </c>
    </row>
    <row r="689" spans="1:8" x14ac:dyDescent="0.2">
      <c r="A689">
        <f t="shared" si="14"/>
        <v>609542</v>
      </c>
      <c r="B689" s="32">
        <v>3</v>
      </c>
      <c r="C689" s="32">
        <v>89</v>
      </c>
      <c r="D689" s="32">
        <v>89</v>
      </c>
      <c r="E689" s="32" t="s">
        <v>406</v>
      </c>
      <c r="H689">
        <f>IF('Раздел 3'!P26=SUM('Раздел 3'!P27:P28),0,1)</f>
        <v>0</v>
      </c>
    </row>
    <row r="690" spans="1:8" x14ac:dyDescent="0.2">
      <c r="A690">
        <f t="shared" si="14"/>
        <v>609542</v>
      </c>
      <c r="B690" s="32">
        <v>3</v>
      </c>
      <c r="C690" s="32">
        <v>90</v>
      </c>
      <c r="D690" s="32">
        <v>90</v>
      </c>
      <c r="E690" s="32" t="s">
        <v>407</v>
      </c>
      <c r="H690">
        <f>IF('Раздел 3'!Q26=SUM('Раздел 3'!Q27:Q28),0,1)</f>
        <v>0</v>
      </c>
    </row>
    <row r="691" spans="1:8" x14ac:dyDescent="0.2">
      <c r="A691">
        <f t="shared" si="14"/>
        <v>609542</v>
      </c>
      <c r="B691" s="32">
        <v>3</v>
      </c>
      <c r="C691" s="32">
        <v>91</v>
      </c>
      <c r="D691" s="32">
        <v>91</v>
      </c>
      <c r="E691" s="32" t="s">
        <v>408</v>
      </c>
      <c r="H691">
        <f>IF('Раздел 3'!R26=SUM('Раздел 3'!R27:R28),0,1)</f>
        <v>0</v>
      </c>
    </row>
    <row r="692" spans="1:8" x14ac:dyDescent="0.2">
      <c r="A692">
        <f t="shared" si="14"/>
        <v>609542</v>
      </c>
      <c r="B692" s="32">
        <v>3</v>
      </c>
      <c r="C692" s="32">
        <v>92</v>
      </c>
      <c r="D692" s="32">
        <v>92</v>
      </c>
      <c r="E692" s="32" t="s">
        <v>409</v>
      </c>
      <c r="H692">
        <f>IF('Раздел 3'!S26=SUM('Раздел 3'!S27:S28),0,1)</f>
        <v>0</v>
      </c>
    </row>
    <row r="693" spans="1:8" x14ac:dyDescent="0.2">
      <c r="A693">
        <f t="shared" si="14"/>
        <v>609542</v>
      </c>
      <c r="B693" s="32">
        <v>3</v>
      </c>
      <c r="C693" s="32">
        <v>93</v>
      </c>
      <c r="D693" s="32">
        <v>93</v>
      </c>
      <c r="E693" s="32" t="s">
        <v>410</v>
      </c>
      <c r="H693">
        <f>IF('Раздел 3'!T26=SUM('Раздел 3'!T27:T28),0,1)</f>
        <v>0</v>
      </c>
    </row>
    <row r="694" spans="1:8" x14ac:dyDescent="0.2">
      <c r="A694">
        <f t="shared" si="14"/>
        <v>609542</v>
      </c>
      <c r="B694" s="32">
        <v>3</v>
      </c>
      <c r="C694" s="32">
        <v>94</v>
      </c>
      <c r="D694" s="32">
        <v>94</v>
      </c>
      <c r="E694" s="32" t="s">
        <v>411</v>
      </c>
      <c r="H694">
        <f>IF('Раздел 3'!U26=SUM('Раздел 3'!U27:U28),0,1)</f>
        <v>0</v>
      </c>
    </row>
    <row r="695" spans="1:8" x14ac:dyDescent="0.2">
      <c r="A695">
        <f t="shared" si="14"/>
        <v>609542</v>
      </c>
      <c r="B695" s="32">
        <v>3</v>
      </c>
      <c r="C695" s="32">
        <v>95</v>
      </c>
      <c r="D695" s="32">
        <v>95</v>
      </c>
      <c r="E695" s="32" t="s">
        <v>731</v>
      </c>
      <c r="H695">
        <f>IF('Раздел 3'!P28=SUM('Раздел 3'!P29:P51),0,1)</f>
        <v>0</v>
      </c>
    </row>
    <row r="696" spans="1:8" x14ac:dyDescent="0.2">
      <c r="A696">
        <f t="shared" si="14"/>
        <v>609542</v>
      </c>
      <c r="B696" s="32">
        <v>3</v>
      </c>
      <c r="C696" s="32">
        <v>96</v>
      </c>
      <c r="D696" s="32">
        <v>96</v>
      </c>
      <c r="E696" s="32" t="s">
        <v>732</v>
      </c>
      <c r="H696">
        <f>IF('Раздел 3'!Q28=SUM('Раздел 3'!Q29:Q51),0,1)</f>
        <v>0</v>
      </c>
    </row>
    <row r="697" spans="1:8" x14ac:dyDescent="0.2">
      <c r="A697">
        <f t="shared" si="14"/>
        <v>609542</v>
      </c>
      <c r="B697" s="32">
        <v>3</v>
      </c>
      <c r="C697" s="32">
        <v>97</v>
      </c>
      <c r="D697" s="32">
        <v>97</v>
      </c>
      <c r="E697" s="32" t="s">
        <v>733</v>
      </c>
      <c r="H697">
        <f>IF('Раздел 3'!R28=SUM('Раздел 3'!R29:R51),0,1)</f>
        <v>0</v>
      </c>
    </row>
    <row r="698" spans="1:8" x14ac:dyDescent="0.2">
      <c r="A698">
        <f t="shared" si="14"/>
        <v>609542</v>
      </c>
      <c r="B698" s="32">
        <v>3</v>
      </c>
      <c r="C698" s="32">
        <v>98</v>
      </c>
      <c r="D698" s="32">
        <v>98</v>
      </c>
      <c r="E698" s="32" t="s">
        <v>734</v>
      </c>
      <c r="H698">
        <f>IF('Раздел 3'!S28=SUM('Раздел 3'!S29:S51),0,1)</f>
        <v>0</v>
      </c>
    </row>
    <row r="699" spans="1:8" x14ac:dyDescent="0.2">
      <c r="A699">
        <f t="shared" si="14"/>
        <v>609542</v>
      </c>
      <c r="B699" s="32">
        <v>3</v>
      </c>
      <c r="C699" s="32">
        <v>99</v>
      </c>
      <c r="D699" s="32">
        <v>99</v>
      </c>
      <c r="E699" s="32" t="s">
        <v>735</v>
      </c>
      <c r="H699">
        <f>IF('Раздел 3'!T28=SUM('Раздел 3'!T29:T51),0,1)</f>
        <v>0</v>
      </c>
    </row>
    <row r="700" spans="1:8" x14ac:dyDescent="0.2">
      <c r="A700">
        <f t="shared" si="14"/>
        <v>609542</v>
      </c>
      <c r="B700" s="32">
        <v>3</v>
      </c>
      <c r="C700" s="32">
        <v>100</v>
      </c>
      <c r="D700" s="32">
        <v>100</v>
      </c>
      <c r="E700" s="32" t="s">
        <v>736</v>
      </c>
      <c r="H700">
        <f>IF('Раздел 3'!U28=SUM('Раздел 3'!U29:U51),0,1)</f>
        <v>0</v>
      </c>
    </row>
    <row r="701" spans="1:8" x14ac:dyDescent="0.2">
      <c r="A701">
        <f t="shared" si="14"/>
        <v>609542</v>
      </c>
      <c r="B701" s="32">
        <v>3</v>
      </c>
      <c r="C701" s="32">
        <v>101</v>
      </c>
      <c r="D701" s="32">
        <v>101</v>
      </c>
      <c r="E701" s="32" t="s">
        <v>737</v>
      </c>
      <c r="H701">
        <f>IF('Раздел 3'!P28&gt;='Раздел 3'!P52,0,1)</f>
        <v>0</v>
      </c>
    </row>
    <row r="702" spans="1:8" x14ac:dyDescent="0.2">
      <c r="A702">
        <f t="shared" si="14"/>
        <v>609542</v>
      </c>
      <c r="B702" s="32">
        <v>3</v>
      </c>
      <c r="C702" s="32">
        <v>102</v>
      </c>
      <c r="D702" s="32">
        <v>102</v>
      </c>
      <c r="E702" s="32" t="s">
        <v>738</v>
      </c>
      <c r="H702">
        <f>IF('Раздел 3'!Q28&gt;='Раздел 3'!Q52,0,1)</f>
        <v>0</v>
      </c>
    </row>
    <row r="703" spans="1:8" x14ac:dyDescent="0.2">
      <c r="A703">
        <f t="shared" si="14"/>
        <v>609542</v>
      </c>
      <c r="B703" s="32">
        <v>3</v>
      </c>
      <c r="C703" s="32">
        <v>103</v>
      </c>
      <c r="D703" s="32">
        <v>103</v>
      </c>
      <c r="E703" s="32" t="s">
        <v>739</v>
      </c>
      <c r="H703">
        <f>IF('Раздел 3'!R28&gt;='Раздел 3'!R52,0,1)</f>
        <v>0</v>
      </c>
    </row>
    <row r="704" spans="1:8" x14ac:dyDescent="0.2">
      <c r="A704">
        <f t="shared" si="14"/>
        <v>609542</v>
      </c>
      <c r="B704" s="32">
        <v>3</v>
      </c>
      <c r="C704" s="32">
        <v>104</v>
      </c>
      <c r="D704" s="32">
        <v>104</v>
      </c>
      <c r="E704" s="32" t="s">
        <v>740</v>
      </c>
      <c r="H704">
        <f>IF('Раздел 3'!S28&gt;='Раздел 3'!S52,0,1)</f>
        <v>0</v>
      </c>
    </row>
    <row r="705" spans="1:8" x14ac:dyDescent="0.2">
      <c r="A705">
        <f t="shared" si="14"/>
        <v>609542</v>
      </c>
      <c r="B705" s="32">
        <v>3</v>
      </c>
      <c r="C705" s="32">
        <v>105</v>
      </c>
      <c r="D705" s="32">
        <v>105</v>
      </c>
      <c r="E705" s="32" t="s">
        <v>741</v>
      </c>
      <c r="H705">
        <f>IF('Раздел 3'!T28&gt;='Раздел 3'!T52,0,1)</f>
        <v>0</v>
      </c>
    </row>
    <row r="706" spans="1:8" x14ac:dyDescent="0.2">
      <c r="A706">
        <f t="shared" si="14"/>
        <v>609542</v>
      </c>
      <c r="B706" s="32">
        <v>3</v>
      </c>
      <c r="C706" s="32">
        <v>106</v>
      </c>
      <c r="D706" s="32">
        <v>106</v>
      </c>
      <c r="E706" s="32" t="s">
        <v>742</v>
      </c>
      <c r="H706">
        <f>IF('Раздел 3'!U28&gt;='Раздел 3'!U52,0,1)</f>
        <v>0</v>
      </c>
    </row>
    <row r="707" spans="1:8" x14ac:dyDescent="0.2">
      <c r="A707" s="50">
        <f t="shared" si="14"/>
        <v>609542</v>
      </c>
      <c r="B707" s="50">
        <v>4</v>
      </c>
      <c r="C707" s="50">
        <v>0</v>
      </c>
      <c r="D707" s="50">
        <v>0</v>
      </c>
      <c r="E707" s="50" t="str">
        <f>CONCATENATE("Количество ошибок в разделе 4: ",H707)</f>
        <v>Количество ошибок в разделе 4: 0</v>
      </c>
      <c r="F707" s="50"/>
      <c r="G707" s="50"/>
      <c r="H707" s="51">
        <f>SUM(H708:H1053)</f>
        <v>0</v>
      </c>
    </row>
    <row r="708" spans="1:8" x14ac:dyDescent="0.2">
      <c r="A708">
        <f t="shared" si="14"/>
        <v>609542</v>
      </c>
      <c r="B708" s="32">
        <v>4</v>
      </c>
      <c r="C708" s="32">
        <v>1</v>
      </c>
      <c r="D708" s="32">
        <v>1</v>
      </c>
      <c r="E708" s="32" t="s">
        <v>1125</v>
      </c>
      <c r="H708">
        <f>IF('Раздел 4'!P21&gt;='Раздел 4'!P22,0,1)</f>
        <v>0</v>
      </c>
    </row>
    <row r="709" spans="1:8" x14ac:dyDescent="0.2">
      <c r="A709">
        <f t="shared" si="14"/>
        <v>609542</v>
      </c>
      <c r="B709" s="32">
        <v>4</v>
      </c>
      <c r="C709" s="32">
        <v>2</v>
      </c>
      <c r="D709" s="32">
        <v>2</v>
      </c>
      <c r="E709" s="32" t="s">
        <v>1126</v>
      </c>
      <c r="H709">
        <f>IF('Раздел 4'!Q21&gt;='Раздел 4'!Q22,0,1)</f>
        <v>0</v>
      </c>
    </row>
    <row r="710" spans="1:8" x14ac:dyDescent="0.2">
      <c r="A710">
        <f t="shared" si="14"/>
        <v>609542</v>
      </c>
      <c r="B710" s="32">
        <v>4</v>
      </c>
      <c r="C710" s="32">
        <v>3</v>
      </c>
      <c r="D710" s="32">
        <v>3</v>
      </c>
      <c r="E710" s="32" t="s">
        <v>1127</v>
      </c>
      <c r="H710">
        <f>IF('Раздел 4'!R21&gt;='Раздел 4'!R22,0,1)</f>
        <v>0</v>
      </c>
    </row>
    <row r="711" spans="1:8" x14ac:dyDescent="0.2">
      <c r="A711">
        <f t="shared" si="14"/>
        <v>609542</v>
      </c>
      <c r="B711" s="32">
        <v>4</v>
      </c>
      <c r="C711" s="32">
        <v>4</v>
      </c>
      <c r="D711" s="32">
        <v>4</v>
      </c>
      <c r="E711" s="32" t="s">
        <v>1128</v>
      </c>
      <c r="H711">
        <f>IF('Раздел 4'!S21&gt;='Раздел 4'!S22,0,1)</f>
        <v>0</v>
      </c>
    </row>
    <row r="712" spans="1:8" x14ac:dyDescent="0.2">
      <c r="A712">
        <f t="shared" si="14"/>
        <v>609542</v>
      </c>
      <c r="B712" s="32">
        <v>4</v>
      </c>
      <c r="C712" s="32">
        <v>5</v>
      </c>
      <c r="D712" s="32">
        <v>5</v>
      </c>
      <c r="E712" s="32" t="s">
        <v>10</v>
      </c>
      <c r="H712">
        <f>IF('Раздел 4'!T21&gt;='Раздел 4'!T22,0,1)</f>
        <v>0</v>
      </c>
    </row>
    <row r="713" spans="1:8" x14ac:dyDescent="0.2">
      <c r="A713">
        <f t="shared" si="14"/>
        <v>609542</v>
      </c>
      <c r="B713" s="32">
        <v>4</v>
      </c>
      <c r="C713" s="32">
        <v>6</v>
      </c>
      <c r="D713" s="32">
        <v>6</v>
      </c>
      <c r="E713" s="32" t="s">
        <v>11</v>
      </c>
      <c r="H713">
        <f>IF('Раздел 4'!P21&gt;='Раздел 4'!P23,0,1)</f>
        <v>0</v>
      </c>
    </row>
    <row r="714" spans="1:8" x14ac:dyDescent="0.2">
      <c r="A714">
        <f t="shared" si="14"/>
        <v>609542</v>
      </c>
      <c r="B714" s="32">
        <v>4</v>
      </c>
      <c r="C714" s="32">
        <v>7</v>
      </c>
      <c r="D714" s="32">
        <v>7</v>
      </c>
      <c r="E714" s="32" t="s">
        <v>12</v>
      </c>
      <c r="H714">
        <f>IF('Раздел 4'!Q21&gt;='Раздел 4'!Q23,0,1)</f>
        <v>0</v>
      </c>
    </row>
    <row r="715" spans="1:8" x14ac:dyDescent="0.2">
      <c r="A715">
        <f t="shared" si="14"/>
        <v>609542</v>
      </c>
      <c r="B715" s="32">
        <v>4</v>
      </c>
      <c r="C715" s="32">
        <v>8</v>
      </c>
      <c r="D715" s="32">
        <v>8</v>
      </c>
      <c r="E715" s="32" t="s">
        <v>13</v>
      </c>
      <c r="H715">
        <f>IF('Раздел 4'!R21&gt;='Раздел 4'!R23,0,1)</f>
        <v>0</v>
      </c>
    </row>
    <row r="716" spans="1:8" x14ac:dyDescent="0.2">
      <c r="A716">
        <f t="shared" si="14"/>
        <v>609542</v>
      </c>
      <c r="B716" s="32">
        <v>4</v>
      </c>
      <c r="C716" s="32">
        <v>9</v>
      </c>
      <c r="D716" s="32">
        <v>9</v>
      </c>
      <c r="E716" s="32" t="s">
        <v>14</v>
      </c>
      <c r="H716">
        <f>IF('Раздел 4'!S21&gt;='Раздел 4'!S23,0,1)</f>
        <v>0</v>
      </c>
    </row>
    <row r="717" spans="1:8" x14ac:dyDescent="0.2">
      <c r="A717">
        <f t="shared" si="14"/>
        <v>609542</v>
      </c>
      <c r="B717" s="32">
        <v>4</v>
      </c>
      <c r="C717" s="32">
        <v>10</v>
      </c>
      <c r="D717" s="32">
        <v>10</v>
      </c>
      <c r="E717" s="32" t="s">
        <v>15</v>
      </c>
      <c r="H717">
        <f>IF('Раздел 4'!T21&gt;='Раздел 4'!T23,0,1)</f>
        <v>0</v>
      </c>
    </row>
    <row r="718" spans="1:8" x14ac:dyDescent="0.2">
      <c r="A718">
        <f t="shared" si="14"/>
        <v>609542</v>
      </c>
      <c r="B718" s="32">
        <v>4</v>
      </c>
      <c r="C718" s="32">
        <v>11</v>
      </c>
      <c r="D718" s="32">
        <v>11</v>
      </c>
      <c r="E718" s="32" t="s">
        <v>16</v>
      </c>
      <c r="H718">
        <f>IF('Раздел 4'!P21&gt;='Раздел 4'!P24,0,1)</f>
        <v>0</v>
      </c>
    </row>
    <row r="719" spans="1:8" x14ac:dyDescent="0.2">
      <c r="A719">
        <f t="shared" si="14"/>
        <v>609542</v>
      </c>
      <c r="B719" s="32">
        <v>4</v>
      </c>
      <c r="C719" s="32">
        <v>12</v>
      </c>
      <c r="D719" s="32">
        <v>12</v>
      </c>
      <c r="E719" s="32" t="s">
        <v>17</v>
      </c>
      <c r="H719">
        <f>IF('Раздел 4'!Q21&gt;='Раздел 4'!Q24,0,1)</f>
        <v>0</v>
      </c>
    </row>
    <row r="720" spans="1:8" x14ac:dyDescent="0.2">
      <c r="A720">
        <f t="shared" si="14"/>
        <v>609542</v>
      </c>
      <c r="B720" s="32">
        <v>4</v>
      </c>
      <c r="C720" s="32">
        <v>13</v>
      </c>
      <c r="D720" s="32">
        <v>13</v>
      </c>
      <c r="E720" s="32" t="s">
        <v>18</v>
      </c>
      <c r="H720">
        <f>IF('Раздел 4'!R21&gt;='Раздел 4'!R24,0,1)</f>
        <v>0</v>
      </c>
    </row>
    <row r="721" spans="1:8" x14ac:dyDescent="0.2">
      <c r="A721">
        <f t="shared" si="14"/>
        <v>609542</v>
      </c>
      <c r="B721" s="32">
        <v>4</v>
      </c>
      <c r="C721" s="32">
        <v>14</v>
      </c>
      <c r="D721" s="32">
        <v>14</v>
      </c>
      <c r="E721" s="32" t="s">
        <v>19</v>
      </c>
      <c r="H721">
        <f>IF('Раздел 4'!S21&gt;='Раздел 4'!S24,0,1)</f>
        <v>0</v>
      </c>
    </row>
    <row r="722" spans="1:8" x14ac:dyDescent="0.2">
      <c r="A722">
        <f t="shared" si="14"/>
        <v>609542</v>
      </c>
      <c r="B722" s="32">
        <v>4</v>
      </c>
      <c r="C722" s="32">
        <v>15</v>
      </c>
      <c r="D722" s="32">
        <v>15</v>
      </c>
      <c r="E722" s="32" t="s">
        <v>20</v>
      </c>
      <c r="H722">
        <f>IF('Раздел 4'!T21&gt;='Раздел 4'!T24,0,1)</f>
        <v>0</v>
      </c>
    </row>
    <row r="723" spans="1:8" x14ac:dyDescent="0.2">
      <c r="A723">
        <f t="shared" si="14"/>
        <v>609542</v>
      </c>
      <c r="B723" s="32">
        <v>4</v>
      </c>
      <c r="C723" s="32">
        <v>16</v>
      </c>
      <c r="D723" s="32">
        <v>16</v>
      </c>
      <c r="E723" s="32" t="s">
        <v>1134</v>
      </c>
      <c r="H723">
        <f>IF('Раздел 4'!P25&gt;='Раздел 4'!P26,0,1)</f>
        <v>0</v>
      </c>
    </row>
    <row r="724" spans="1:8" x14ac:dyDescent="0.2">
      <c r="A724">
        <f t="shared" si="14"/>
        <v>609542</v>
      </c>
      <c r="B724" s="32">
        <v>4</v>
      </c>
      <c r="C724" s="32">
        <v>17</v>
      </c>
      <c r="D724" s="32">
        <v>17</v>
      </c>
      <c r="E724" s="32" t="s">
        <v>1135</v>
      </c>
      <c r="H724">
        <f>IF('Раздел 4'!Q25&gt;='Раздел 4'!Q26,0,1)</f>
        <v>0</v>
      </c>
    </row>
    <row r="725" spans="1:8" x14ac:dyDescent="0.2">
      <c r="A725">
        <f t="shared" si="14"/>
        <v>609542</v>
      </c>
      <c r="B725" s="32">
        <v>4</v>
      </c>
      <c r="C725" s="32">
        <v>18</v>
      </c>
      <c r="D725" s="32">
        <v>18</v>
      </c>
      <c r="E725" s="32" t="s">
        <v>1136</v>
      </c>
      <c r="H725">
        <f>IF('Раздел 4'!R25&gt;='Раздел 4'!R26,0,1)</f>
        <v>0</v>
      </c>
    </row>
    <row r="726" spans="1:8" x14ac:dyDescent="0.2">
      <c r="A726">
        <f t="shared" si="14"/>
        <v>609542</v>
      </c>
      <c r="B726" s="32">
        <v>4</v>
      </c>
      <c r="C726" s="32">
        <v>19</v>
      </c>
      <c r="D726" s="32">
        <v>19</v>
      </c>
      <c r="E726" s="32" t="s">
        <v>1137</v>
      </c>
      <c r="H726">
        <f>IF('Раздел 4'!S25&gt;='Раздел 4'!S26,0,1)</f>
        <v>0</v>
      </c>
    </row>
    <row r="727" spans="1:8" x14ac:dyDescent="0.2">
      <c r="A727">
        <f t="shared" si="14"/>
        <v>609542</v>
      </c>
      <c r="B727" s="32">
        <v>4</v>
      </c>
      <c r="C727" s="32">
        <v>20</v>
      </c>
      <c r="D727" s="32">
        <v>20</v>
      </c>
      <c r="E727" s="32" t="s">
        <v>21</v>
      </c>
      <c r="H727">
        <f>IF('Раздел 4'!T25&gt;='Раздел 4'!T26,0,1)</f>
        <v>0</v>
      </c>
    </row>
    <row r="728" spans="1:8" x14ac:dyDescent="0.2">
      <c r="A728">
        <f t="shared" si="14"/>
        <v>609542</v>
      </c>
      <c r="B728" s="32">
        <v>4</v>
      </c>
      <c r="C728" s="32">
        <v>21</v>
      </c>
      <c r="D728" s="32">
        <v>21</v>
      </c>
      <c r="E728" s="32" t="s">
        <v>22</v>
      </c>
      <c r="H728">
        <f>IF('Раздел 4'!P25&gt;='Раздел 4'!P27,0,1)</f>
        <v>0</v>
      </c>
    </row>
    <row r="729" spans="1:8" x14ac:dyDescent="0.2">
      <c r="A729">
        <f t="shared" si="14"/>
        <v>609542</v>
      </c>
      <c r="B729" s="32">
        <v>4</v>
      </c>
      <c r="C729" s="32">
        <v>22</v>
      </c>
      <c r="D729" s="32">
        <v>22</v>
      </c>
      <c r="E729" s="32" t="s">
        <v>23</v>
      </c>
      <c r="H729">
        <f>IF('Раздел 4'!Q25&gt;='Раздел 4'!Q27,0,1)</f>
        <v>0</v>
      </c>
    </row>
    <row r="730" spans="1:8" x14ac:dyDescent="0.2">
      <c r="A730">
        <f t="shared" si="14"/>
        <v>609542</v>
      </c>
      <c r="B730" s="32">
        <v>4</v>
      </c>
      <c r="C730" s="32">
        <v>23</v>
      </c>
      <c r="D730" s="32">
        <v>23</v>
      </c>
      <c r="E730" s="32" t="s">
        <v>24</v>
      </c>
      <c r="H730">
        <f>IF('Раздел 4'!R25&gt;='Раздел 4'!R27,0,1)</f>
        <v>0</v>
      </c>
    </row>
    <row r="731" spans="1:8" x14ac:dyDescent="0.2">
      <c r="A731">
        <f t="shared" si="14"/>
        <v>609542</v>
      </c>
      <c r="B731" s="32">
        <v>4</v>
      </c>
      <c r="C731" s="32">
        <v>24</v>
      </c>
      <c r="D731" s="32">
        <v>24</v>
      </c>
      <c r="E731" s="32" t="s">
        <v>25</v>
      </c>
      <c r="H731">
        <f>IF('Раздел 4'!S25&gt;='Раздел 4'!S27,0,1)</f>
        <v>0</v>
      </c>
    </row>
    <row r="732" spans="1:8" x14ac:dyDescent="0.2">
      <c r="A732">
        <f t="shared" si="14"/>
        <v>609542</v>
      </c>
      <c r="B732" s="32">
        <v>4</v>
      </c>
      <c r="C732" s="32">
        <v>25</v>
      </c>
      <c r="D732" s="32">
        <v>25</v>
      </c>
      <c r="E732" s="32" t="s">
        <v>26</v>
      </c>
      <c r="H732">
        <f>IF('Раздел 4'!T25&gt;='Раздел 4'!T27,0,1)</f>
        <v>0</v>
      </c>
    </row>
    <row r="733" spans="1:8" x14ac:dyDescent="0.2">
      <c r="A733">
        <f t="shared" si="14"/>
        <v>609542</v>
      </c>
      <c r="B733" s="32">
        <v>4</v>
      </c>
      <c r="C733" s="32">
        <v>26</v>
      </c>
      <c r="D733" s="32">
        <v>26</v>
      </c>
      <c r="E733" s="32" t="s">
        <v>27</v>
      </c>
      <c r="H733">
        <f>IF('Раздел 4'!P28&gt;='Раздел 4'!P29,0,1)</f>
        <v>0</v>
      </c>
    </row>
    <row r="734" spans="1:8" x14ac:dyDescent="0.2">
      <c r="A734">
        <f t="shared" si="14"/>
        <v>609542</v>
      </c>
      <c r="B734" s="32">
        <v>4</v>
      </c>
      <c r="C734" s="32">
        <v>27</v>
      </c>
      <c r="D734" s="32">
        <v>27</v>
      </c>
      <c r="E734" s="32" t="s">
        <v>28</v>
      </c>
      <c r="H734">
        <f>IF('Раздел 4'!Q28&gt;='Раздел 4'!Q29,0,1)</f>
        <v>0</v>
      </c>
    </row>
    <row r="735" spans="1:8" x14ac:dyDescent="0.2">
      <c r="A735">
        <f t="shared" si="14"/>
        <v>609542</v>
      </c>
      <c r="B735" s="32">
        <v>4</v>
      </c>
      <c r="C735" s="32">
        <v>28</v>
      </c>
      <c r="D735" s="32">
        <v>28</v>
      </c>
      <c r="E735" s="32" t="s">
        <v>29</v>
      </c>
      <c r="H735">
        <f>IF('Раздел 4'!R28&gt;='Раздел 4'!R29,0,1)</f>
        <v>0</v>
      </c>
    </row>
    <row r="736" spans="1:8" x14ac:dyDescent="0.2">
      <c r="A736">
        <f t="shared" si="14"/>
        <v>609542</v>
      </c>
      <c r="B736" s="32">
        <v>4</v>
      </c>
      <c r="C736" s="32">
        <v>29</v>
      </c>
      <c r="D736" s="32">
        <v>29</v>
      </c>
      <c r="E736" s="32" t="s">
        <v>35</v>
      </c>
      <c r="H736">
        <f>IF('Раздел 4'!S28&gt;='Раздел 4'!S29,0,1)</f>
        <v>0</v>
      </c>
    </row>
    <row r="737" spans="1:8" x14ac:dyDescent="0.2">
      <c r="A737">
        <f t="shared" si="14"/>
        <v>609542</v>
      </c>
      <c r="B737" s="32">
        <v>4</v>
      </c>
      <c r="C737" s="32">
        <v>30</v>
      </c>
      <c r="D737" s="32">
        <v>30</v>
      </c>
      <c r="E737" s="32" t="s">
        <v>36</v>
      </c>
      <c r="H737">
        <f>IF('Раздел 4'!T28&gt;='Раздел 4'!T29,0,1)</f>
        <v>0</v>
      </c>
    </row>
    <row r="738" spans="1:8" x14ac:dyDescent="0.2">
      <c r="A738">
        <f t="shared" si="14"/>
        <v>609542</v>
      </c>
      <c r="B738" s="32">
        <v>4</v>
      </c>
      <c r="C738" s="32">
        <v>31</v>
      </c>
      <c r="D738" s="32">
        <v>31</v>
      </c>
      <c r="E738" s="32" t="s">
        <v>37</v>
      </c>
      <c r="H738">
        <f>IF('Раздел 4'!P28&gt;='Раздел 4'!P30,0,1)</f>
        <v>0</v>
      </c>
    </row>
    <row r="739" spans="1:8" x14ac:dyDescent="0.2">
      <c r="A739">
        <f t="shared" si="14"/>
        <v>609542</v>
      </c>
      <c r="B739" s="32">
        <v>4</v>
      </c>
      <c r="C739" s="32">
        <v>32</v>
      </c>
      <c r="D739" s="32">
        <v>32</v>
      </c>
      <c r="E739" s="32" t="s">
        <v>38</v>
      </c>
      <c r="H739">
        <f>IF('Раздел 4'!Q28&gt;='Раздел 4'!Q30,0,1)</f>
        <v>0</v>
      </c>
    </row>
    <row r="740" spans="1:8" x14ac:dyDescent="0.2">
      <c r="A740">
        <f t="shared" si="14"/>
        <v>609542</v>
      </c>
      <c r="B740" s="32">
        <v>4</v>
      </c>
      <c r="C740" s="32">
        <v>33</v>
      </c>
      <c r="D740" s="32">
        <v>33</v>
      </c>
      <c r="E740" s="32" t="s">
        <v>39</v>
      </c>
      <c r="H740">
        <f>IF('Раздел 4'!R28&gt;='Раздел 4'!R30,0,1)</f>
        <v>0</v>
      </c>
    </row>
    <row r="741" spans="1:8" x14ac:dyDescent="0.2">
      <c r="A741">
        <f t="shared" ref="A741:A804" si="15">P_3</f>
        <v>609542</v>
      </c>
      <c r="B741" s="32">
        <v>4</v>
      </c>
      <c r="C741" s="32">
        <v>34</v>
      </c>
      <c r="D741" s="32">
        <v>34</v>
      </c>
      <c r="E741" s="32" t="s">
        <v>40</v>
      </c>
      <c r="H741">
        <f>IF('Раздел 4'!S28&gt;='Раздел 4'!S30,0,1)</f>
        <v>0</v>
      </c>
    </row>
    <row r="742" spans="1:8" x14ac:dyDescent="0.2">
      <c r="A742">
        <f t="shared" si="15"/>
        <v>609542</v>
      </c>
      <c r="B742" s="32">
        <v>4</v>
      </c>
      <c r="C742" s="32">
        <v>35</v>
      </c>
      <c r="D742" s="32">
        <v>35</v>
      </c>
      <c r="E742" s="32" t="s">
        <v>41</v>
      </c>
      <c r="H742">
        <f>IF('Раздел 4'!T28&gt;='Раздел 4'!T30,0,1)</f>
        <v>0</v>
      </c>
    </row>
    <row r="743" spans="1:8" x14ac:dyDescent="0.2">
      <c r="A743">
        <f t="shared" si="15"/>
        <v>609542</v>
      </c>
      <c r="B743" s="32">
        <v>4</v>
      </c>
      <c r="C743" s="32">
        <v>36</v>
      </c>
      <c r="D743" s="32">
        <v>36</v>
      </c>
      <c r="E743" s="32" t="s">
        <v>42</v>
      </c>
      <c r="H743">
        <f>IF('Раздел 4'!P28&gt;='Раздел 4'!P31,0,1)</f>
        <v>0</v>
      </c>
    </row>
    <row r="744" spans="1:8" x14ac:dyDescent="0.2">
      <c r="A744">
        <f t="shared" si="15"/>
        <v>609542</v>
      </c>
      <c r="B744" s="32">
        <v>4</v>
      </c>
      <c r="C744" s="32">
        <v>37</v>
      </c>
      <c r="D744" s="32">
        <v>37</v>
      </c>
      <c r="E744" s="32" t="s">
        <v>43</v>
      </c>
      <c r="H744">
        <f>IF('Раздел 4'!Q28&gt;='Раздел 4'!Q31,0,1)</f>
        <v>0</v>
      </c>
    </row>
    <row r="745" spans="1:8" x14ac:dyDescent="0.2">
      <c r="A745">
        <f t="shared" si="15"/>
        <v>609542</v>
      </c>
      <c r="B745" s="32">
        <v>4</v>
      </c>
      <c r="C745" s="32">
        <v>38</v>
      </c>
      <c r="D745" s="32">
        <v>38</v>
      </c>
      <c r="E745" s="32" t="s">
        <v>44</v>
      </c>
      <c r="H745">
        <f>IF('Раздел 4'!R28&gt;='Раздел 4'!R31,0,1)</f>
        <v>0</v>
      </c>
    </row>
    <row r="746" spans="1:8" x14ac:dyDescent="0.2">
      <c r="A746">
        <f t="shared" si="15"/>
        <v>609542</v>
      </c>
      <c r="B746" s="32">
        <v>4</v>
      </c>
      <c r="C746" s="32">
        <v>39</v>
      </c>
      <c r="D746" s="32">
        <v>39</v>
      </c>
      <c r="E746" s="32" t="s">
        <v>45</v>
      </c>
      <c r="H746">
        <f>IF('Раздел 4'!S28&gt;='Раздел 4'!S31,0,1)</f>
        <v>0</v>
      </c>
    </row>
    <row r="747" spans="1:8" x14ac:dyDescent="0.2">
      <c r="A747">
        <f t="shared" si="15"/>
        <v>609542</v>
      </c>
      <c r="B747" s="32">
        <v>4</v>
      </c>
      <c r="C747" s="32">
        <v>40</v>
      </c>
      <c r="D747" s="32">
        <v>40</v>
      </c>
      <c r="E747" s="32" t="s">
        <v>46</v>
      </c>
      <c r="H747">
        <f>IF('Раздел 4'!T28&gt;='Раздел 4'!T31,0,1)</f>
        <v>0</v>
      </c>
    </row>
    <row r="748" spans="1:8" x14ac:dyDescent="0.2">
      <c r="A748">
        <f t="shared" si="15"/>
        <v>609542</v>
      </c>
      <c r="B748" s="32">
        <v>4</v>
      </c>
      <c r="C748" s="32">
        <v>41</v>
      </c>
      <c r="D748" s="32">
        <v>41</v>
      </c>
      <c r="E748" s="32" t="s">
        <v>1138</v>
      </c>
      <c r="H748">
        <f>IF('Раздел 4'!P32&gt;='Раздел 4'!P33,0,1)</f>
        <v>0</v>
      </c>
    </row>
    <row r="749" spans="1:8" x14ac:dyDescent="0.2">
      <c r="A749">
        <f t="shared" si="15"/>
        <v>609542</v>
      </c>
      <c r="B749" s="32">
        <v>4</v>
      </c>
      <c r="C749" s="32">
        <v>42</v>
      </c>
      <c r="D749" s="32">
        <v>42</v>
      </c>
      <c r="E749" s="32" t="s">
        <v>1139</v>
      </c>
      <c r="H749">
        <f>IF('Раздел 4'!Q32&gt;='Раздел 4'!Q33,0,1)</f>
        <v>0</v>
      </c>
    </row>
    <row r="750" spans="1:8" x14ac:dyDescent="0.2">
      <c r="A750">
        <f t="shared" si="15"/>
        <v>609542</v>
      </c>
      <c r="B750" s="32">
        <v>4</v>
      </c>
      <c r="C750" s="32">
        <v>43</v>
      </c>
      <c r="D750" s="32">
        <v>43</v>
      </c>
      <c r="E750" s="32" t="s">
        <v>1140</v>
      </c>
      <c r="H750">
        <f>IF('Раздел 4'!R32&gt;='Раздел 4'!R33,0,1)</f>
        <v>0</v>
      </c>
    </row>
    <row r="751" spans="1:8" x14ac:dyDescent="0.2">
      <c r="A751">
        <f t="shared" si="15"/>
        <v>609542</v>
      </c>
      <c r="B751" s="32">
        <v>4</v>
      </c>
      <c r="C751" s="32">
        <v>44</v>
      </c>
      <c r="D751" s="32">
        <v>44</v>
      </c>
      <c r="E751" s="32" t="s">
        <v>1141</v>
      </c>
      <c r="H751">
        <f>IF('Раздел 4'!S32&gt;='Раздел 4'!S33,0,1)</f>
        <v>0</v>
      </c>
    </row>
    <row r="752" spans="1:8" x14ac:dyDescent="0.2">
      <c r="A752">
        <f t="shared" si="15"/>
        <v>609542</v>
      </c>
      <c r="B752" s="32">
        <v>4</v>
      </c>
      <c r="C752" s="32">
        <v>45</v>
      </c>
      <c r="D752" s="32">
        <v>45</v>
      </c>
      <c r="E752" s="32" t="s">
        <v>1142</v>
      </c>
      <c r="H752">
        <f>IF('Раздел 4'!T32&gt;='Раздел 4'!T33,0,1)</f>
        <v>0</v>
      </c>
    </row>
    <row r="753" spans="1:8" x14ac:dyDescent="0.2">
      <c r="A753">
        <f t="shared" si="15"/>
        <v>609542</v>
      </c>
      <c r="B753" s="32">
        <v>4</v>
      </c>
      <c r="C753" s="32">
        <v>46</v>
      </c>
      <c r="D753" s="32">
        <v>46</v>
      </c>
      <c r="E753" s="32" t="s">
        <v>47</v>
      </c>
      <c r="H753">
        <f>IF('Раздел 4'!P32&gt;='Раздел 4'!P34,0,1)</f>
        <v>0</v>
      </c>
    </row>
    <row r="754" spans="1:8" x14ac:dyDescent="0.2">
      <c r="A754">
        <f t="shared" si="15"/>
        <v>609542</v>
      </c>
      <c r="B754" s="32">
        <v>4</v>
      </c>
      <c r="C754" s="32">
        <v>47</v>
      </c>
      <c r="D754" s="32">
        <v>47</v>
      </c>
      <c r="E754" s="32" t="s">
        <v>48</v>
      </c>
      <c r="H754">
        <f>IF('Раздел 4'!Q32&gt;='Раздел 4'!Q34,0,1)</f>
        <v>0</v>
      </c>
    </row>
    <row r="755" spans="1:8" x14ac:dyDescent="0.2">
      <c r="A755">
        <f t="shared" si="15"/>
        <v>609542</v>
      </c>
      <c r="B755" s="32">
        <v>4</v>
      </c>
      <c r="C755" s="32">
        <v>48</v>
      </c>
      <c r="D755" s="32">
        <v>48</v>
      </c>
      <c r="E755" s="32" t="s">
        <v>49</v>
      </c>
      <c r="H755">
        <f>IF('Раздел 4'!R32&gt;='Раздел 4'!R34,0,1)</f>
        <v>0</v>
      </c>
    </row>
    <row r="756" spans="1:8" x14ac:dyDescent="0.2">
      <c r="A756">
        <f t="shared" si="15"/>
        <v>609542</v>
      </c>
      <c r="B756" s="32">
        <v>4</v>
      </c>
      <c r="C756" s="32">
        <v>49</v>
      </c>
      <c r="D756" s="32">
        <v>49</v>
      </c>
      <c r="E756" s="32" t="s">
        <v>50</v>
      </c>
      <c r="H756">
        <f>IF('Раздел 4'!S32&gt;='Раздел 4'!S34,0,1)</f>
        <v>0</v>
      </c>
    </row>
    <row r="757" spans="1:8" x14ac:dyDescent="0.2">
      <c r="A757">
        <f t="shared" si="15"/>
        <v>609542</v>
      </c>
      <c r="B757" s="32">
        <v>4</v>
      </c>
      <c r="C757" s="32">
        <v>50</v>
      </c>
      <c r="D757" s="32">
        <v>50</v>
      </c>
      <c r="E757" s="32" t="s">
        <v>51</v>
      </c>
      <c r="H757">
        <f>IF('Раздел 4'!T32&gt;='Раздел 4'!T34,0,1)</f>
        <v>0</v>
      </c>
    </row>
    <row r="758" spans="1:8" x14ac:dyDescent="0.2">
      <c r="A758">
        <f t="shared" si="15"/>
        <v>609542</v>
      </c>
      <c r="B758" s="32">
        <v>4</v>
      </c>
      <c r="C758" s="32">
        <v>51</v>
      </c>
      <c r="D758" s="32">
        <v>51</v>
      </c>
      <c r="E758" s="32" t="s">
        <v>1143</v>
      </c>
      <c r="H758">
        <f>IF('Раздел 4'!P35&gt;='Раздел 4'!P36,0,1)</f>
        <v>0</v>
      </c>
    </row>
    <row r="759" spans="1:8" x14ac:dyDescent="0.2">
      <c r="A759">
        <f t="shared" si="15"/>
        <v>609542</v>
      </c>
      <c r="B759" s="32">
        <v>4</v>
      </c>
      <c r="C759" s="32">
        <v>52</v>
      </c>
      <c r="D759" s="32">
        <v>52</v>
      </c>
      <c r="E759" s="32" t="s">
        <v>1144</v>
      </c>
      <c r="H759">
        <f>IF('Раздел 4'!Q35&gt;='Раздел 4'!Q36,0,1)</f>
        <v>0</v>
      </c>
    </row>
    <row r="760" spans="1:8" x14ac:dyDescent="0.2">
      <c r="A760">
        <f t="shared" si="15"/>
        <v>609542</v>
      </c>
      <c r="B760" s="32">
        <v>4</v>
      </c>
      <c r="C760" s="32">
        <v>53</v>
      </c>
      <c r="D760" s="32">
        <v>53</v>
      </c>
      <c r="E760" s="32" t="s">
        <v>1145</v>
      </c>
      <c r="H760">
        <f>IF('Раздел 4'!R35&gt;='Раздел 4'!R36,0,1)</f>
        <v>0</v>
      </c>
    </row>
    <row r="761" spans="1:8" x14ac:dyDescent="0.2">
      <c r="A761">
        <f t="shared" si="15"/>
        <v>609542</v>
      </c>
      <c r="B761" s="32">
        <v>4</v>
      </c>
      <c r="C761" s="32">
        <v>54</v>
      </c>
      <c r="D761" s="32">
        <v>54</v>
      </c>
      <c r="E761" s="32" t="s">
        <v>1146</v>
      </c>
      <c r="H761">
        <f>IF('Раздел 4'!S35&gt;='Раздел 4'!S36,0,1)</f>
        <v>0</v>
      </c>
    </row>
    <row r="762" spans="1:8" x14ac:dyDescent="0.2">
      <c r="A762">
        <f t="shared" si="15"/>
        <v>609542</v>
      </c>
      <c r="B762" s="32">
        <v>4</v>
      </c>
      <c r="C762" s="32">
        <v>55</v>
      </c>
      <c r="D762" s="32">
        <v>55</v>
      </c>
      <c r="E762" s="32" t="s">
        <v>52</v>
      </c>
      <c r="H762">
        <f>IF('Раздел 4'!T35&gt;='Раздел 4'!T36,0,1)</f>
        <v>0</v>
      </c>
    </row>
    <row r="763" spans="1:8" x14ac:dyDescent="0.2">
      <c r="A763">
        <f t="shared" si="15"/>
        <v>609542</v>
      </c>
      <c r="B763" s="32">
        <v>4</v>
      </c>
      <c r="C763" s="32">
        <v>56</v>
      </c>
      <c r="D763" s="32">
        <v>56</v>
      </c>
      <c r="E763" s="32" t="s">
        <v>1147</v>
      </c>
      <c r="H763">
        <f>IF('Раздел 4'!P35&gt;='Раздел 4'!P37,0,1)</f>
        <v>0</v>
      </c>
    </row>
    <row r="764" spans="1:8" x14ac:dyDescent="0.2">
      <c r="A764">
        <f t="shared" si="15"/>
        <v>609542</v>
      </c>
      <c r="B764" s="32">
        <v>4</v>
      </c>
      <c r="C764" s="32">
        <v>57</v>
      </c>
      <c r="D764" s="32">
        <v>57</v>
      </c>
      <c r="E764" s="32" t="s">
        <v>1148</v>
      </c>
      <c r="H764">
        <f>IF('Раздел 4'!Q35&gt;='Раздел 4'!Q37,0,1)</f>
        <v>0</v>
      </c>
    </row>
    <row r="765" spans="1:8" x14ac:dyDescent="0.2">
      <c r="A765">
        <f t="shared" si="15"/>
        <v>609542</v>
      </c>
      <c r="B765" s="32">
        <v>4</v>
      </c>
      <c r="C765" s="32">
        <v>58</v>
      </c>
      <c r="D765" s="32">
        <v>58</v>
      </c>
      <c r="E765" s="32" t="s">
        <v>1149</v>
      </c>
      <c r="H765">
        <f>IF('Раздел 4'!R35&gt;='Раздел 4'!R37,0,1)</f>
        <v>0</v>
      </c>
    </row>
    <row r="766" spans="1:8" x14ac:dyDescent="0.2">
      <c r="A766">
        <f t="shared" si="15"/>
        <v>609542</v>
      </c>
      <c r="B766" s="32">
        <v>4</v>
      </c>
      <c r="C766" s="32">
        <v>59</v>
      </c>
      <c r="D766" s="32">
        <v>59</v>
      </c>
      <c r="E766" s="32" t="s">
        <v>1150</v>
      </c>
      <c r="H766">
        <f>IF('Раздел 4'!S35&gt;='Раздел 4'!S37,0,1)</f>
        <v>0</v>
      </c>
    </row>
    <row r="767" spans="1:8" x14ac:dyDescent="0.2">
      <c r="A767">
        <f t="shared" si="15"/>
        <v>609542</v>
      </c>
      <c r="B767" s="32">
        <v>4</v>
      </c>
      <c r="C767" s="32">
        <v>60</v>
      </c>
      <c r="D767" s="32">
        <v>60</v>
      </c>
      <c r="E767" s="32" t="s">
        <v>53</v>
      </c>
      <c r="H767">
        <f>IF('Раздел 4'!T35&gt;='Раздел 4'!T37,0,1)</f>
        <v>0</v>
      </c>
    </row>
    <row r="768" spans="1:8" x14ac:dyDescent="0.2">
      <c r="A768">
        <f t="shared" si="15"/>
        <v>609542</v>
      </c>
      <c r="B768" s="32">
        <v>4</v>
      </c>
      <c r="C768" s="32">
        <v>61</v>
      </c>
      <c r="D768" s="32">
        <v>61</v>
      </c>
      <c r="E768" s="32" t="s">
        <v>54</v>
      </c>
      <c r="H768">
        <f>IF('Раздел 4'!P35&gt;='Раздел 4'!P38,0,1)</f>
        <v>0</v>
      </c>
    </row>
    <row r="769" spans="1:8" x14ac:dyDescent="0.2">
      <c r="A769">
        <f t="shared" si="15"/>
        <v>609542</v>
      </c>
      <c r="B769" s="32">
        <v>4</v>
      </c>
      <c r="C769" s="32">
        <v>62</v>
      </c>
      <c r="D769" s="32">
        <v>62</v>
      </c>
      <c r="E769" s="32" t="s">
        <v>55</v>
      </c>
      <c r="H769">
        <f>IF('Раздел 4'!Q35&gt;='Раздел 4'!Q38,0,1)</f>
        <v>0</v>
      </c>
    </row>
    <row r="770" spans="1:8" x14ac:dyDescent="0.2">
      <c r="A770">
        <f t="shared" si="15"/>
        <v>609542</v>
      </c>
      <c r="B770" s="32">
        <v>4</v>
      </c>
      <c r="C770" s="32">
        <v>63</v>
      </c>
      <c r="D770" s="32">
        <v>63</v>
      </c>
      <c r="E770" s="32" t="s">
        <v>69</v>
      </c>
      <c r="H770">
        <f>IF('Раздел 4'!R35&gt;='Раздел 4'!R38,0,1)</f>
        <v>0</v>
      </c>
    </row>
    <row r="771" spans="1:8" x14ac:dyDescent="0.2">
      <c r="A771">
        <f t="shared" si="15"/>
        <v>609542</v>
      </c>
      <c r="B771" s="32">
        <v>4</v>
      </c>
      <c r="C771" s="32">
        <v>64</v>
      </c>
      <c r="D771" s="32">
        <v>64</v>
      </c>
      <c r="E771" s="32" t="s">
        <v>70</v>
      </c>
      <c r="H771">
        <f>IF('Раздел 4'!S35&gt;='Раздел 4'!S38,0,1)</f>
        <v>0</v>
      </c>
    </row>
    <row r="772" spans="1:8" x14ac:dyDescent="0.2">
      <c r="A772">
        <f t="shared" si="15"/>
        <v>609542</v>
      </c>
      <c r="B772" s="32">
        <v>4</v>
      </c>
      <c r="C772" s="32">
        <v>65</v>
      </c>
      <c r="D772" s="32">
        <v>65</v>
      </c>
      <c r="E772" s="32" t="s">
        <v>71</v>
      </c>
      <c r="H772">
        <f>IF('Раздел 4'!T35&gt;='Раздел 4'!T38,0,1)</f>
        <v>0</v>
      </c>
    </row>
    <row r="773" spans="1:8" x14ac:dyDescent="0.2">
      <c r="A773">
        <f t="shared" si="15"/>
        <v>609542</v>
      </c>
      <c r="B773" s="32">
        <v>4</v>
      </c>
      <c r="C773" s="32">
        <v>66</v>
      </c>
      <c r="D773" s="32">
        <v>66</v>
      </c>
      <c r="E773" s="32" t="s">
        <v>72</v>
      </c>
      <c r="H773">
        <f>IF('Раздел 4'!P39&gt;='Раздел 4'!P40,0,1)</f>
        <v>0</v>
      </c>
    </row>
    <row r="774" spans="1:8" x14ac:dyDescent="0.2">
      <c r="A774">
        <f t="shared" si="15"/>
        <v>609542</v>
      </c>
      <c r="B774" s="32">
        <v>4</v>
      </c>
      <c r="C774" s="32">
        <v>67</v>
      </c>
      <c r="D774" s="32">
        <v>67</v>
      </c>
      <c r="E774" s="32" t="s">
        <v>73</v>
      </c>
      <c r="H774">
        <f>IF('Раздел 4'!Q39&gt;='Раздел 4'!Q40,0,1)</f>
        <v>0</v>
      </c>
    </row>
    <row r="775" spans="1:8" x14ac:dyDescent="0.2">
      <c r="A775">
        <f t="shared" si="15"/>
        <v>609542</v>
      </c>
      <c r="B775" s="32">
        <v>4</v>
      </c>
      <c r="C775" s="32">
        <v>68</v>
      </c>
      <c r="D775" s="32">
        <v>68</v>
      </c>
      <c r="E775" s="32" t="s">
        <v>74</v>
      </c>
      <c r="H775">
        <f>IF('Раздел 4'!R39&gt;='Раздел 4'!R40,0,1)</f>
        <v>0</v>
      </c>
    </row>
    <row r="776" spans="1:8" x14ac:dyDescent="0.2">
      <c r="A776">
        <f t="shared" si="15"/>
        <v>609542</v>
      </c>
      <c r="B776" s="32">
        <v>4</v>
      </c>
      <c r="C776" s="32">
        <v>69</v>
      </c>
      <c r="D776" s="32">
        <v>69</v>
      </c>
      <c r="E776" s="32" t="s">
        <v>75</v>
      </c>
      <c r="H776">
        <f>IF('Раздел 4'!S39&gt;='Раздел 4'!S40,0,1)</f>
        <v>0</v>
      </c>
    </row>
    <row r="777" spans="1:8" x14ac:dyDescent="0.2">
      <c r="A777">
        <f t="shared" si="15"/>
        <v>609542</v>
      </c>
      <c r="B777" s="32">
        <v>4</v>
      </c>
      <c r="C777" s="32">
        <v>70</v>
      </c>
      <c r="D777" s="32">
        <v>70</v>
      </c>
      <c r="E777" s="32" t="s">
        <v>76</v>
      </c>
      <c r="H777">
        <f>IF('Раздел 4'!T39&gt;='Раздел 4'!T40,0,1)</f>
        <v>0</v>
      </c>
    </row>
    <row r="778" spans="1:8" x14ac:dyDescent="0.2">
      <c r="A778">
        <f t="shared" si="15"/>
        <v>609542</v>
      </c>
      <c r="B778" s="32">
        <v>4</v>
      </c>
      <c r="C778" s="32">
        <v>71</v>
      </c>
      <c r="D778" s="32">
        <v>71</v>
      </c>
      <c r="E778" s="32" t="s">
        <v>91</v>
      </c>
      <c r="H778">
        <f>IF('Раздел 4'!P39&gt;='Раздел 4'!P41,0,1)</f>
        <v>0</v>
      </c>
    </row>
    <row r="779" spans="1:8" x14ac:dyDescent="0.2">
      <c r="A779">
        <f t="shared" si="15"/>
        <v>609542</v>
      </c>
      <c r="B779" s="32">
        <v>4</v>
      </c>
      <c r="C779" s="32">
        <v>72</v>
      </c>
      <c r="D779" s="32">
        <v>72</v>
      </c>
      <c r="E779" s="32" t="s">
        <v>92</v>
      </c>
      <c r="H779">
        <f>IF('Раздел 4'!Q39&gt;='Раздел 4'!Q41,0,1)</f>
        <v>0</v>
      </c>
    </row>
    <row r="780" spans="1:8" x14ac:dyDescent="0.2">
      <c r="A780">
        <f t="shared" si="15"/>
        <v>609542</v>
      </c>
      <c r="B780" s="32">
        <v>4</v>
      </c>
      <c r="C780" s="32">
        <v>73</v>
      </c>
      <c r="D780" s="32">
        <v>73</v>
      </c>
      <c r="E780" s="32" t="s">
        <v>93</v>
      </c>
      <c r="H780">
        <f>IF('Раздел 4'!R39&gt;='Раздел 4'!R41,0,1)</f>
        <v>0</v>
      </c>
    </row>
    <row r="781" spans="1:8" x14ac:dyDescent="0.2">
      <c r="A781">
        <f t="shared" si="15"/>
        <v>609542</v>
      </c>
      <c r="B781" s="32">
        <v>4</v>
      </c>
      <c r="C781" s="32">
        <v>74</v>
      </c>
      <c r="D781" s="32">
        <v>74</v>
      </c>
      <c r="E781" s="32" t="s">
        <v>94</v>
      </c>
      <c r="H781">
        <f>IF('Раздел 4'!S39&gt;='Раздел 4'!S41,0,1)</f>
        <v>0</v>
      </c>
    </row>
    <row r="782" spans="1:8" x14ac:dyDescent="0.2">
      <c r="A782">
        <f t="shared" si="15"/>
        <v>609542</v>
      </c>
      <c r="B782" s="32">
        <v>4</v>
      </c>
      <c r="C782" s="32">
        <v>75</v>
      </c>
      <c r="D782" s="32">
        <v>75</v>
      </c>
      <c r="E782" s="32" t="s">
        <v>95</v>
      </c>
      <c r="H782">
        <f>IF('Раздел 4'!T39&gt;='Раздел 4'!T41,0,1)</f>
        <v>0</v>
      </c>
    </row>
    <row r="783" spans="1:8" x14ac:dyDescent="0.2">
      <c r="A783">
        <f t="shared" si="15"/>
        <v>609542</v>
      </c>
      <c r="B783" s="32">
        <v>4</v>
      </c>
      <c r="C783" s="32">
        <v>76</v>
      </c>
      <c r="D783" s="32">
        <v>76</v>
      </c>
      <c r="E783" s="32" t="s">
        <v>96</v>
      </c>
      <c r="H783">
        <f>IF('Раздел 4'!P39&gt;='Раздел 4'!P42,0,1)</f>
        <v>0</v>
      </c>
    </row>
    <row r="784" spans="1:8" x14ac:dyDescent="0.2">
      <c r="A784">
        <f t="shared" si="15"/>
        <v>609542</v>
      </c>
      <c r="B784" s="32">
        <v>4</v>
      </c>
      <c r="C784" s="32">
        <v>77</v>
      </c>
      <c r="D784" s="32">
        <v>77</v>
      </c>
      <c r="E784" s="32" t="s">
        <v>97</v>
      </c>
      <c r="H784">
        <f>IF('Раздел 4'!Q39&gt;='Раздел 4'!Q42,0,1)</f>
        <v>0</v>
      </c>
    </row>
    <row r="785" spans="1:8" x14ac:dyDescent="0.2">
      <c r="A785">
        <f t="shared" si="15"/>
        <v>609542</v>
      </c>
      <c r="B785" s="32">
        <v>4</v>
      </c>
      <c r="C785" s="32">
        <v>78</v>
      </c>
      <c r="D785" s="32">
        <v>78</v>
      </c>
      <c r="E785" s="32" t="s">
        <v>98</v>
      </c>
      <c r="H785">
        <f>IF('Раздел 4'!R39&gt;='Раздел 4'!R42,0,1)</f>
        <v>0</v>
      </c>
    </row>
    <row r="786" spans="1:8" x14ac:dyDescent="0.2">
      <c r="A786">
        <f t="shared" si="15"/>
        <v>609542</v>
      </c>
      <c r="B786" s="32">
        <v>4</v>
      </c>
      <c r="C786" s="32">
        <v>79</v>
      </c>
      <c r="D786" s="32">
        <v>79</v>
      </c>
      <c r="E786" s="32" t="s">
        <v>99</v>
      </c>
      <c r="H786">
        <f>IF('Раздел 4'!S39&gt;='Раздел 4'!S42,0,1)</f>
        <v>0</v>
      </c>
    </row>
    <row r="787" spans="1:8" x14ac:dyDescent="0.2">
      <c r="A787">
        <f t="shared" si="15"/>
        <v>609542</v>
      </c>
      <c r="B787" s="32">
        <v>4</v>
      </c>
      <c r="C787" s="32">
        <v>80</v>
      </c>
      <c r="D787" s="32">
        <v>80</v>
      </c>
      <c r="E787" s="32" t="s">
        <v>100</v>
      </c>
      <c r="H787">
        <f>IF('Раздел 4'!T39&gt;='Раздел 4'!T42,0,1)</f>
        <v>0</v>
      </c>
    </row>
    <row r="788" spans="1:8" x14ac:dyDescent="0.2">
      <c r="A788">
        <f t="shared" si="15"/>
        <v>609542</v>
      </c>
      <c r="B788" s="32">
        <v>4</v>
      </c>
      <c r="C788" s="32">
        <v>81</v>
      </c>
      <c r="D788" s="32">
        <v>81</v>
      </c>
      <c r="E788" s="32" t="s">
        <v>101</v>
      </c>
      <c r="H788">
        <f>IF('Раздел 4'!P43&gt;='Раздел 4'!P44,0,1)</f>
        <v>0</v>
      </c>
    </row>
    <row r="789" spans="1:8" x14ac:dyDescent="0.2">
      <c r="A789">
        <f t="shared" si="15"/>
        <v>609542</v>
      </c>
      <c r="B789" s="32">
        <v>4</v>
      </c>
      <c r="C789" s="32">
        <v>82</v>
      </c>
      <c r="D789" s="32">
        <v>82</v>
      </c>
      <c r="E789" s="32" t="s">
        <v>102</v>
      </c>
      <c r="H789">
        <f>IF('Раздел 4'!Q43&gt;='Раздел 4'!Q44,0,1)</f>
        <v>0</v>
      </c>
    </row>
    <row r="790" spans="1:8" x14ac:dyDescent="0.2">
      <c r="A790">
        <f t="shared" si="15"/>
        <v>609542</v>
      </c>
      <c r="B790" s="32">
        <v>4</v>
      </c>
      <c r="C790" s="32">
        <v>83</v>
      </c>
      <c r="D790" s="32">
        <v>83</v>
      </c>
      <c r="E790" s="32" t="s">
        <v>103</v>
      </c>
      <c r="H790">
        <f>IF('Раздел 4'!R43&gt;='Раздел 4'!R44,0,1)</f>
        <v>0</v>
      </c>
    </row>
    <row r="791" spans="1:8" x14ac:dyDescent="0.2">
      <c r="A791">
        <f t="shared" si="15"/>
        <v>609542</v>
      </c>
      <c r="B791" s="32">
        <v>4</v>
      </c>
      <c r="C791" s="32">
        <v>84</v>
      </c>
      <c r="D791" s="32">
        <v>84</v>
      </c>
      <c r="E791" s="32" t="s">
        <v>104</v>
      </c>
      <c r="H791">
        <f>IF('Раздел 4'!S43&gt;='Раздел 4'!S44,0,1)</f>
        <v>0</v>
      </c>
    </row>
    <row r="792" spans="1:8" x14ac:dyDescent="0.2">
      <c r="A792">
        <f t="shared" si="15"/>
        <v>609542</v>
      </c>
      <c r="B792" s="32">
        <v>4</v>
      </c>
      <c r="C792" s="32">
        <v>85</v>
      </c>
      <c r="D792" s="32">
        <v>85</v>
      </c>
      <c r="E792" s="32" t="s">
        <v>105</v>
      </c>
      <c r="H792">
        <f>IF('Раздел 4'!T43&gt;='Раздел 4'!T44,0,1)</f>
        <v>0</v>
      </c>
    </row>
    <row r="793" spans="1:8" x14ac:dyDescent="0.2">
      <c r="A793">
        <f t="shared" si="15"/>
        <v>609542</v>
      </c>
      <c r="B793" s="32">
        <v>4</v>
      </c>
      <c r="C793" s="32">
        <v>86</v>
      </c>
      <c r="D793" s="32">
        <v>86</v>
      </c>
      <c r="E793" s="32" t="s">
        <v>106</v>
      </c>
      <c r="H793">
        <f>IF('Раздел 4'!P43&gt;='Раздел 4'!P45,0,1)</f>
        <v>0</v>
      </c>
    </row>
    <row r="794" spans="1:8" x14ac:dyDescent="0.2">
      <c r="A794">
        <f t="shared" si="15"/>
        <v>609542</v>
      </c>
      <c r="B794" s="32">
        <v>4</v>
      </c>
      <c r="C794" s="32">
        <v>87</v>
      </c>
      <c r="D794" s="32">
        <v>87</v>
      </c>
      <c r="E794" s="32" t="s">
        <v>107</v>
      </c>
      <c r="H794">
        <f>IF('Раздел 4'!Q43&gt;='Раздел 4'!Q45,0,1)</f>
        <v>0</v>
      </c>
    </row>
    <row r="795" spans="1:8" x14ac:dyDescent="0.2">
      <c r="A795">
        <f t="shared" si="15"/>
        <v>609542</v>
      </c>
      <c r="B795" s="32">
        <v>4</v>
      </c>
      <c r="C795" s="32">
        <v>88</v>
      </c>
      <c r="D795" s="32">
        <v>88</v>
      </c>
      <c r="E795" s="32" t="s">
        <v>108</v>
      </c>
      <c r="H795">
        <f>IF('Раздел 4'!R43&gt;='Раздел 4'!R45,0,1)</f>
        <v>0</v>
      </c>
    </row>
    <row r="796" spans="1:8" x14ac:dyDescent="0.2">
      <c r="A796">
        <f t="shared" si="15"/>
        <v>609542</v>
      </c>
      <c r="B796" s="32">
        <v>4</v>
      </c>
      <c r="C796" s="32">
        <v>89</v>
      </c>
      <c r="D796" s="32">
        <v>89</v>
      </c>
      <c r="E796" s="32" t="s">
        <v>109</v>
      </c>
      <c r="H796">
        <f>IF('Раздел 4'!S43&gt;='Раздел 4'!S45,0,1)</f>
        <v>0</v>
      </c>
    </row>
    <row r="797" spans="1:8" x14ac:dyDescent="0.2">
      <c r="A797">
        <f t="shared" si="15"/>
        <v>609542</v>
      </c>
      <c r="B797" s="32">
        <v>4</v>
      </c>
      <c r="C797" s="32">
        <v>90</v>
      </c>
      <c r="D797" s="32">
        <v>90</v>
      </c>
      <c r="E797" s="32" t="s">
        <v>110</v>
      </c>
      <c r="H797">
        <f>IF('Раздел 4'!T43&gt;='Раздел 4'!T45,0,1)</f>
        <v>0</v>
      </c>
    </row>
    <row r="798" spans="1:8" x14ac:dyDescent="0.2">
      <c r="A798">
        <f t="shared" si="15"/>
        <v>609542</v>
      </c>
      <c r="B798" s="32">
        <v>4</v>
      </c>
      <c r="C798" s="32">
        <v>91</v>
      </c>
      <c r="D798" s="32">
        <v>91</v>
      </c>
      <c r="E798" s="32" t="s">
        <v>111</v>
      </c>
      <c r="H798">
        <f>IF('Раздел 4'!P43&gt;='Раздел 4'!P46,0,1)</f>
        <v>0</v>
      </c>
    </row>
    <row r="799" spans="1:8" x14ac:dyDescent="0.2">
      <c r="A799">
        <f t="shared" si="15"/>
        <v>609542</v>
      </c>
      <c r="B799" s="32">
        <v>4</v>
      </c>
      <c r="C799" s="32">
        <v>92</v>
      </c>
      <c r="D799" s="32">
        <v>92</v>
      </c>
      <c r="E799" s="32" t="s">
        <v>112</v>
      </c>
      <c r="H799">
        <f>IF('Раздел 4'!Q43&gt;='Раздел 4'!Q46,0,1)</f>
        <v>0</v>
      </c>
    </row>
    <row r="800" spans="1:8" x14ac:dyDescent="0.2">
      <c r="A800">
        <f t="shared" si="15"/>
        <v>609542</v>
      </c>
      <c r="B800" s="32">
        <v>4</v>
      </c>
      <c r="C800" s="32">
        <v>93</v>
      </c>
      <c r="D800" s="32">
        <v>93</v>
      </c>
      <c r="E800" s="32" t="s">
        <v>113</v>
      </c>
      <c r="H800">
        <f>IF('Раздел 4'!R43&gt;='Раздел 4'!R46,0,1)</f>
        <v>0</v>
      </c>
    </row>
    <row r="801" spans="1:8" x14ac:dyDescent="0.2">
      <c r="A801">
        <f t="shared" si="15"/>
        <v>609542</v>
      </c>
      <c r="B801" s="32">
        <v>4</v>
      </c>
      <c r="C801" s="32">
        <v>94</v>
      </c>
      <c r="D801" s="32">
        <v>94</v>
      </c>
      <c r="E801" s="32" t="s">
        <v>114</v>
      </c>
      <c r="H801">
        <f>IF('Раздел 4'!S43&gt;='Раздел 4'!S46,0,1)</f>
        <v>0</v>
      </c>
    </row>
    <row r="802" spans="1:8" x14ac:dyDescent="0.2">
      <c r="A802">
        <f t="shared" si="15"/>
        <v>609542</v>
      </c>
      <c r="B802" s="32">
        <v>4</v>
      </c>
      <c r="C802" s="32">
        <v>95</v>
      </c>
      <c r="D802" s="32">
        <v>95</v>
      </c>
      <c r="E802" s="32" t="s">
        <v>115</v>
      </c>
      <c r="H802">
        <f>IF('Раздел 4'!T43&gt;='Раздел 4'!T46,0,1)</f>
        <v>0</v>
      </c>
    </row>
    <row r="803" spans="1:8" x14ac:dyDescent="0.2">
      <c r="A803">
        <f t="shared" si="15"/>
        <v>609542</v>
      </c>
      <c r="B803" s="32">
        <v>4</v>
      </c>
      <c r="C803" s="32">
        <v>96</v>
      </c>
      <c r="D803" s="32">
        <v>96</v>
      </c>
      <c r="E803" s="32" t="s">
        <v>116</v>
      </c>
      <c r="H803">
        <f>IF('Раздел 4'!P43&gt;='Раздел 4'!P47,0,1)</f>
        <v>0</v>
      </c>
    </row>
    <row r="804" spans="1:8" x14ac:dyDescent="0.2">
      <c r="A804">
        <f t="shared" si="15"/>
        <v>609542</v>
      </c>
      <c r="B804" s="32">
        <v>4</v>
      </c>
      <c r="C804" s="32">
        <v>97</v>
      </c>
      <c r="D804" s="32">
        <v>97</v>
      </c>
      <c r="E804" s="32" t="s">
        <v>117</v>
      </c>
      <c r="H804">
        <f>IF('Раздел 4'!Q43&gt;='Раздел 4'!Q47,0,1)</f>
        <v>0</v>
      </c>
    </row>
    <row r="805" spans="1:8" x14ac:dyDescent="0.2">
      <c r="A805">
        <f t="shared" ref="A805:A874" si="16">P_3</f>
        <v>609542</v>
      </c>
      <c r="B805" s="32">
        <v>4</v>
      </c>
      <c r="C805" s="32">
        <v>98</v>
      </c>
      <c r="D805" s="32">
        <v>98</v>
      </c>
      <c r="E805" s="32" t="s">
        <v>118</v>
      </c>
      <c r="H805">
        <f>IF('Раздел 4'!R43&gt;='Раздел 4'!R47,0,1)</f>
        <v>0</v>
      </c>
    </row>
    <row r="806" spans="1:8" x14ac:dyDescent="0.2">
      <c r="A806">
        <f t="shared" si="16"/>
        <v>609542</v>
      </c>
      <c r="B806" s="32">
        <v>4</v>
      </c>
      <c r="C806" s="32">
        <v>99</v>
      </c>
      <c r="D806" s="32">
        <v>99</v>
      </c>
      <c r="E806" s="32" t="s">
        <v>119</v>
      </c>
      <c r="H806">
        <f>IF('Раздел 4'!S43&gt;='Раздел 4'!S47,0,1)</f>
        <v>0</v>
      </c>
    </row>
    <row r="807" spans="1:8" x14ac:dyDescent="0.2">
      <c r="A807">
        <f t="shared" si="16"/>
        <v>609542</v>
      </c>
      <c r="B807" s="32">
        <v>4</v>
      </c>
      <c r="C807" s="32">
        <v>100</v>
      </c>
      <c r="D807" s="32">
        <v>100</v>
      </c>
      <c r="E807" s="32" t="s">
        <v>120</v>
      </c>
      <c r="H807">
        <f>IF('Раздел 4'!T43&gt;='Раздел 4'!T47,0,1)</f>
        <v>0</v>
      </c>
    </row>
    <row r="808" spans="1:8" x14ac:dyDescent="0.2">
      <c r="A808">
        <f t="shared" si="16"/>
        <v>609542</v>
      </c>
      <c r="B808" s="32">
        <v>4</v>
      </c>
      <c r="C808" s="32">
        <v>101</v>
      </c>
      <c r="D808" s="32">
        <v>101</v>
      </c>
      <c r="E808" s="32" t="s">
        <v>121</v>
      </c>
      <c r="H808">
        <f>IF('Раздел 4'!P48&gt;='Раздел 4'!P49,0,1)</f>
        <v>0</v>
      </c>
    </row>
    <row r="809" spans="1:8" x14ac:dyDescent="0.2">
      <c r="A809">
        <f t="shared" si="16"/>
        <v>609542</v>
      </c>
      <c r="B809" s="32">
        <v>4</v>
      </c>
      <c r="C809" s="32">
        <v>102</v>
      </c>
      <c r="D809" s="32">
        <v>102</v>
      </c>
      <c r="E809" s="32" t="s">
        <v>122</v>
      </c>
      <c r="H809">
        <f>IF('Раздел 4'!Q48&gt;='Раздел 4'!Q49,0,1)</f>
        <v>0</v>
      </c>
    </row>
    <row r="810" spans="1:8" x14ac:dyDescent="0.2">
      <c r="A810">
        <f t="shared" si="16"/>
        <v>609542</v>
      </c>
      <c r="B810" s="32">
        <v>4</v>
      </c>
      <c r="C810" s="32">
        <v>103</v>
      </c>
      <c r="D810" s="32">
        <v>103</v>
      </c>
      <c r="E810" s="32" t="s">
        <v>123</v>
      </c>
      <c r="H810">
        <f>IF('Раздел 4'!R48&gt;='Раздел 4'!R49,0,1)</f>
        <v>0</v>
      </c>
    </row>
    <row r="811" spans="1:8" x14ac:dyDescent="0.2">
      <c r="A811">
        <f t="shared" si="16"/>
        <v>609542</v>
      </c>
      <c r="B811" s="32">
        <v>4</v>
      </c>
      <c r="C811" s="32">
        <v>104</v>
      </c>
      <c r="D811" s="32">
        <v>104</v>
      </c>
      <c r="E811" s="32" t="s">
        <v>124</v>
      </c>
      <c r="H811">
        <f>IF('Раздел 4'!S48&gt;='Раздел 4'!S49,0,1)</f>
        <v>0</v>
      </c>
    </row>
    <row r="812" spans="1:8" x14ac:dyDescent="0.2">
      <c r="A812">
        <f t="shared" si="16"/>
        <v>609542</v>
      </c>
      <c r="B812" s="32">
        <v>4</v>
      </c>
      <c r="C812" s="32">
        <v>105</v>
      </c>
      <c r="D812" s="32">
        <v>105</v>
      </c>
      <c r="E812" s="32" t="s">
        <v>125</v>
      </c>
      <c r="H812">
        <f>IF('Раздел 4'!T48&gt;='Раздел 4'!T49,0,1)</f>
        <v>0</v>
      </c>
    </row>
    <row r="813" spans="1:8" x14ac:dyDescent="0.2">
      <c r="A813">
        <f t="shared" si="16"/>
        <v>609542</v>
      </c>
      <c r="B813" s="32">
        <v>4</v>
      </c>
      <c r="C813" s="32">
        <v>106</v>
      </c>
      <c r="D813" s="32">
        <v>106</v>
      </c>
      <c r="E813" s="32" t="s">
        <v>126</v>
      </c>
      <c r="H813">
        <f>IF('Раздел 4'!P48&gt;='Раздел 4'!P50,0,1)</f>
        <v>0</v>
      </c>
    </row>
    <row r="814" spans="1:8" x14ac:dyDescent="0.2">
      <c r="A814">
        <f t="shared" si="16"/>
        <v>609542</v>
      </c>
      <c r="B814" s="32">
        <v>4</v>
      </c>
      <c r="C814" s="32">
        <v>107</v>
      </c>
      <c r="D814" s="32">
        <v>107</v>
      </c>
      <c r="E814" s="32" t="s">
        <v>127</v>
      </c>
      <c r="H814">
        <f>IF('Раздел 4'!Q48&gt;='Раздел 4'!Q50,0,1)</f>
        <v>0</v>
      </c>
    </row>
    <row r="815" spans="1:8" x14ac:dyDescent="0.2">
      <c r="A815">
        <f t="shared" si="16"/>
        <v>609542</v>
      </c>
      <c r="B815" s="32">
        <v>4</v>
      </c>
      <c r="C815" s="32">
        <v>108</v>
      </c>
      <c r="D815" s="32">
        <v>108</v>
      </c>
      <c r="E815" s="32" t="s">
        <v>128</v>
      </c>
      <c r="H815">
        <f>IF('Раздел 4'!R48&gt;='Раздел 4'!R50,0,1)</f>
        <v>0</v>
      </c>
    </row>
    <row r="816" spans="1:8" x14ac:dyDescent="0.2">
      <c r="A816">
        <f t="shared" si="16"/>
        <v>609542</v>
      </c>
      <c r="B816" s="32">
        <v>4</v>
      </c>
      <c r="C816" s="32">
        <v>109</v>
      </c>
      <c r="D816" s="32">
        <v>109</v>
      </c>
      <c r="E816" s="32" t="s">
        <v>129</v>
      </c>
      <c r="H816">
        <f>IF('Раздел 4'!S48&gt;='Раздел 4'!S50,0,1)</f>
        <v>0</v>
      </c>
    </row>
    <row r="817" spans="1:8" x14ac:dyDescent="0.2">
      <c r="A817">
        <f t="shared" si="16"/>
        <v>609542</v>
      </c>
      <c r="B817" s="32">
        <v>4</v>
      </c>
      <c r="C817" s="32">
        <v>110</v>
      </c>
      <c r="D817" s="32">
        <v>110</v>
      </c>
      <c r="E817" s="32" t="s">
        <v>130</v>
      </c>
      <c r="H817">
        <f>IF('Раздел 4'!T48&gt;='Раздел 4'!T50,0,1)</f>
        <v>0</v>
      </c>
    </row>
    <row r="818" spans="1:8" x14ac:dyDescent="0.2">
      <c r="A818">
        <f t="shared" si="16"/>
        <v>609542</v>
      </c>
      <c r="B818" s="32">
        <v>4</v>
      </c>
      <c r="C818" s="32">
        <v>111</v>
      </c>
      <c r="D818" s="32">
        <v>111</v>
      </c>
      <c r="E818" s="32" t="s">
        <v>131</v>
      </c>
      <c r="H818">
        <f>IF('Раздел 4'!P48&gt;='Раздел 4'!P51,0,1)</f>
        <v>0</v>
      </c>
    </row>
    <row r="819" spans="1:8" x14ac:dyDescent="0.2">
      <c r="A819">
        <f t="shared" si="16"/>
        <v>609542</v>
      </c>
      <c r="B819" s="32">
        <v>4</v>
      </c>
      <c r="C819" s="32">
        <v>112</v>
      </c>
      <c r="D819" s="32">
        <v>112</v>
      </c>
      <c r="E819" s="32" t="s">
        <v>132</v>
      </c>
      <c r="H819">
        <f>IF('Раздел 4'!Q48&gt;='Раздел 4'!Q51,0,1)</f>
        <v>0</v>
      </c>
    </row>
    <row r="820" spans="1:8" x14ac:dyDescent="0.2">
      <c r="A820">
        <f t="shared" si="16"/>
        <v>609542</v>
      </c>
      <c r="B820" s="32">
        <v>4</v>
      </c>
      <c r="C820" s="32">
        <v>113</v>
      </c>
      <c r="D820" s="32">
        <v>113</v>
      </c>
      <c r="E820" s="32" t="s">
        <v>133</v>
      </c>
      <c r="H820">
        <f>IF('Раздел 4'!R48&gt;='Раздел 4'!R51,0,1)</f>
        <v>0</v>
      </c>
    </row>
    <row r="821" spans="1:8" x14ac:dyDescent="0.2">
      <c r="A821">
        <f t="shared" si="16"/>
        <v>609542</v>
      </c>
      <c r="B821" s="32">
        <v>4</v>
      </c>
      <c r="C821" s="32">
        <v>114</v>
      </c>
      <c r="D821" s="32">
        <v>114</v>
      </c>
      <c r="E821" s="32" t="s">
        <v>134</v>
      </c>
      <c r="H821">
        <f>IF('Раздел 4'!S48&gt;='Раздел 4'!S51,0,1)</f>
        <v>0</v>
      </c>
    </row>
    <row r="822" spans="1:8" x14ac:dyDescent="0.2">
      <c r="A822">
        <f t="shared" si="16"/>
        <v>609542</v>
      </c>
      <c r="B822" s="32">
        <v>4</v>
      </c>
      <c r="C822" s="32">
        <v>115</v>
      </c>
      <c r="D822" s="32">
        <v>115</v>
      </c>
      <c r="E822" s="32" t="s">
        <v>135</v>
      </c>
      <c r="H822">
        <f>IF('Раздел 4'!T48&gt;='Раздел 4'!T51,0,1)</f>
        <v>0</v>
      </c>
    </row>
    <row r="823" spans="1:8" x14ac:dyDescent="0.2">
      <c r="A823">
        <f t="shared" si="16"/>
        <v>609542</v>
      </c>
      <c r="B823" s="32">
        <v>4</v>
      </c>
      <c r="C823" s="32">
        <v>116</v>
      </c>
      <c r="D823" s="32">
        <v>116</v>
      </c>
      <c r="E823" s="32" t="s">
        <v>136</v>
      </c>
      <c r="H823">
        <f>IF('Раздел 4'!P43='Раздел 4'!P21+'Раздел 4'!P28-'Раздел 4'!P35,0,1)</f>
        <v>0</v>
      </c>
    </row>
    <row r="824" spans="1:8" x14ac:dyDescent="0.2">
      <c r="A824">
        <f t="shared" si="16"/>
        <v>609542</v>
      </c>
      <c r="B824" s="32">
        <v>4</v>
      </c>
      <c r="C824" s="32">
        <v>117</v>
      </c>
      <c r="D824" s="32">
        <v>117</v>
      </c>
      <c r="E824" s="32" t="s">
        <v>137</v>
      </c>
      <c r="H824">
        <f>IF('Раздел 4'!Q43='Раздел 4'!Q21+'Раздел 4'!Q28-'Раздел 4'!Q35,0,1)</f>
        <v>0</v>
      </c>
    </row>
    <row r="825" spans="1:8" x14ac:dyDescent="0.2">
      <c r="A825">
        <f t="shared" si="16"/>
        <v>609542</v>
      </c>
      <c r="B825" s="32">
        <v>4</v>
      </c>
      <c r="C825" s="32">
        <v>118</v>
      </c>
      <c r="D825" s="32">
        <v>118</v>
      </c>
      <c r="E825" s="32" t="s">
        <v>138</v>
      </c>
      <c r="H825">
        <f>IF('Раздел 4'!R43='Раздел 4'!R21+'Раздел 4'!R28-'Раздел 4'!R35,0,1)</f>
        <v>0</v>
      </c>
    </row>
    <row r="826" spans="1:8" x14ac:dyDescent="0.2">
      <c r="A826">
        <f t="shared" si="16"/>
        <v>609542</v>
      </c>
      <c r="B826" s="32">
        <v>4</v>
      </c>
      <c r="C826" s="32">
        <v>119</v>
      </c>
      <c r="D826" s="32">
        <v>119</v>
      </c>
      <c r="E826" s="32" t="s">
        <v>866</v>
      </c>
      <c r="H826">
        <f>IF('Раздел 4'!S43='Раздел 4'!S21+'Раздел 4'!S28-'Раздел 4'!S35,0,1)</f>
        <v>0</v>
      </c>
    </row>
    <row r="827" spans="1:8" x14ac:dyDescent="0.2">
      <c r="A827">
        <f t="shared" si="16"/>
        <v>609542</v>
      </c>
      <c r="B827" s="32">
        <v>4</v>
      </c>
      <c r="C827" s="32">
        <v>120</v>
      </c>
      <c r="D827" s="32">
        <v>120</v>
      </c>
      <c r="E827" s="32" t="s">
        <v>867</v>
      </c>
      <c r="H827">
        <f>IF('Раздел 4'!T43='Раздел 4'!T21+'Раздел 4'!T28-'Раздел 4'!T35,0,1)</f>
        <v>0</v>
      </c>
    </row>
    <row r="828" spans="1:8" x14ac:dyDescent="0.2">
      <c r="A828">
        <f t="shared" si="16"/>
        <v>609542</v>
      </c>
      <c r="B828" s="32">
        <v>4</v>
      </c>
      <c r="C828" s="32">
        <v>121</v>
      </c>
      <c r="D828" s="32">
        <v>121</v>
      </c>
      <c r="E828" s="32" t="s">
        <v>868</v>
      </c>
      <c r="H828">
        <f>IF('Раздел 4'!P48='Раздел 4'!P25+'Раздел 4'!P32-'Раздел 4'!P39,0,1)</f>
        <v>0</v>
      </c>
    </row>
    <row r="829" spans="1:8" x14ac:dyDescent="0.2">
      <c r="A829">
        <f t="shared" si="16"/>
        <v>609542</v>
      </c>
      <c r="B829" s="32">
        <v>4</v>
      </c>
      <c r="C829" s="32">
        <v>122</v>
      </c>
      <c r="D829" s="32">
        <v>122</v>
      </c>
      <c r="E829" s="32" t="s">
        <v>869</v>
      </c>
      <c r="H829">
        <f>IF('Раздел 4'!Q48='Раздел 4'!Q25+'Раздел 4'!Q32-'Раздел 4'!Q39,0,1)</f>
        <v>0</v>
      </c>
    </row>
    <row r="830" spans="1:8" x14ac:dyDescent="0.2">
      <c r="A830">
        <f t="shared" si="16"/>
        <v>609542</v>
      </c>
      <c r="B830" s="32">
        <v>4</v>
      </c>
      <c r="C830" s="32">
        <v>123</v>
      </c>
      <c r="D830" s="32">
        <v>123</v>
      </c>
      <c r="E830" s="32" t="s">
        <v>870</v>
      </c>
      <c r="H830">
        <f>IF('Раздел 4'!R48='Раздел 4'!R25+'Раздел 4'!R32-'Раздел 4'!R39,0,1)</f>
        <v>0</v>
      </c>
    </row>
    <row r="831" spans="1:8" x14ac:dyDescent="0.2">
      <c r="A831">
        <f t="shared" si="16"/>
        <v>609542</v>
      </c>
      <c r="B831" s="32">
        <v>4</v>
      </c>
      <c r="C831" s="32">
        <v>124</v>
      </c>
      <c r="D831" s="32">
        <v>124</v>
      </c>
      <c r="E831" s="32" t="s">
        <v>871</v>
      </c>
      <c r="H831">
        <f>IF('Раздел 4'!S48='Раздел 4'!S25+'Раздел 4'!S32-'Раздел 4'!S39,0,1)</f>
        <v>0</v>
      </c>
    </row>
    <row r="832" spans="1:8" x14ac:dyDescent="0.2">
      <c r="A832">
        <f t="shared" si="16"/>
        <v>609542</v>
      </c>
      <c r="B832" s="32">
        <v>4</v>
      </c>
      <c r="C832" s="32">
        <v>125</v>
      </c>
      <c r="D832" s="32">
        <v>125</v>
      </c>
      <c r="E832" s="32" t="s">
        <v>872</v>
      </c>
      <c r="H832">
        <f>IF('Раздел 4'!T48='Раздел 4'!T25+'Раздел 4'!T32-'Раздел 4'!T39,0,1)</f>
        <v>0</v>
      </c>
    </row>
    <row r="833" spans="1:8" x14ac:dyDescent="0.2">
      <c r="A833">
        <f t="shared" si="16"/>
        <v>609542</v>
      </c>
      <c r="B833" s="32">
        <v>4</v>
      </c>
      <c r="C833" s="32">
        <v>126</v>
      </c>
      <c r="D833" s="32">
        <v>126</v>
      </c>
      <c r="E833" s="32" t="s">
        <v>1151</v>
      </c>
      <c r="H833">
        <f>IF('Раздел 4'!P21&gt;='Раздел 4'!Q21,0,1)</f>
        <v>0</v>
      </c>
    </row>
    <row r="834" spans="1:8" x14ac:dyDescent="0.2">
      <c r="A834">
        <f t="shared" si="16"/>
        <v>609542</v>
      </c>
      <c r="B834" s="32">
        <v>4</v>
      </c>
      <c r="C834" s="32">
        <v>127</v>
      </c>
      <c r="D834" s="32">
        <v>127</v>
      </c>
      <c r="E834" s="32" t="s">
        <v>665</v>
      </c>
      <c r="H834">
        <f>IF('Раздел 4'!P22&gt;='Раздел 4'!Q22,0,1)</f>
        <v>0</v>
      </c>
    </row>
    <row r="835" spans="1:8" x14ac:dyDescent="0.2">
      <c r="A835">
        <f t="shared" si="16"/>
        <v>609542</v>
      </c>
      <c r="B835" s="32">
        <v>4</v>
      </c>
      <c r="C835" s="32">
        <v>128</v>
      </c>
      <c r="D835" s="32">
        <v>128</v>
      </c>
      <c r="E835" s="32" t="s">
        <v>666</v>
      </c>
      <c r="H835">
        <f>IF('Раздел 4'!P23&gt;='Раздел 4'!Q23,0,1)</f>
        <v>0</v>
      </c>
    </row>
    <row r="836" spans="1:8" x14ac:dyDescent="0.2">
      <c r="A836">
        <f t="shared" si="16"/>
        <v>609542</v>
      </c>
      <c r="B836" s="32">
        <v>4</v>
      </c>
      <c r="C836" s="32">
        <v>129</v>
      </c>
      <c r="D836" s="32">
        <v>129</v>
      </c>
      <c r="E836" s="32" t="s">
        <v>667</v>
      </c>
      <c r="H836">
        <f>IF('Раздел 4'!P24&gt;='Раздел 4'!Q24,0,1)</f>
        <v>0</v>
      </c>
    </row>
    <row r="837" spans="1:8" x14ac:dyDescent="0.2">
      <c r="A837">
        <f t="shared" si="16"/>
        <v>609542</v>
      </c>
      <c r="B837" s="32">
        <v>4</v>
      </c>
      <c r="C837" s="32">
        <v>130</v>
      </c>
      <c r="D837" s="32">
        <v>130</v>
      </c>
      <c r="E837" s="32" t="s">
        <v>668</v>
      </c>
      <c r="H837">
        <f>IF('Раздел 4'!P25&gt;='Раздел 4'!Q25,0,1)</f>
        <v>0</v>
      </c>
    </row>
    <row r="838" spans="1:8" x14ac:dyDescent="0.2">
      <c r="A838">
        <f t="shared" si="16"/>
        <v>609542</v>
      </c>
      <c r="B838" s="32">
        <v>4</v>
      </c>
      <c r="C838" s="32">
        <v>131</v>
      </c>
      <c r="D838" s="32">
        <v>131</v>
      </c>
      <c r="E838" s="32" t="s">
        <v>669</v>
      </c>
      <c r="H838">
        <f>IF('Раздел 4'!P26&gt;='Раздел 4'!Q26,0,1)</f>
        <v>0</v>
      </c>
    </row>
    <row r="839" spans="1:8" x14ac:dyDescent="0.2">
      <c r="A839">
        <f t="shared" si="16"/>
        <v>609542</v>
      </c>
      <c r="B839" s="32">
        <v>4</v>
      </c>
      <c r="C839" s="32">
        <v>132</v>
      </c>
      <c r="D839" s="32">
        <v>132</v>
      </c>
      <c r="E839" s="32" t="s">
        <v>670</v>
      </c>
      <c r="H839">
        <f>IF('Раздел 4'!P27&gt;='Раздел 4'!Q27,0,1)</f>
        <v>0</v>
      </c>
    </row>
    <row r="840" spans="1:8" x14ac:dyDescent="0.2">
      <c r="A840">
        <f t="shared" si="16"/>
        <v>609542</v>
      </c>
      <c r="B840" s="32">
        <v>4</v>
      </c>
      <c r="C840" s="32">
        <v>133</v>
      </c>
      <c r="D840" s="32">
        <v>133</v>
      </c>
      <c r="E840" s="32" t="s">
        <v>671</v>
      </c>
      <c r="H840">
        <f>IF('Раздел 4'!P28&gt;='Раздел 4'!Q28,0,1)</f>
        <v>0</v>
      </c>
    </row>
    <row r="841" spans="1:8" x14ac:dyDescent="0.2">
      <c r="A841">
        <f t="shared" si="16"/>
        <v>609542</v>
      </c>
      <c r="B841" s="32">
        <v>4</v>
      </c>
      <c r="C841" s="32">
        <v>134</v>
      </c>
      <c r="D841" s="32">
        <v>134</v>
      </c>
      <c r="E841" s="32" t="s">
        <v>672</v>
      </c>
      <c r="H841">
        <f>IF('Раздел 4'!P29&gt;='Раздел 4'!Q29,0,1)</f>
        <v>0</v>
      </c>
    </row>
    <row r="842" spans="1:8" x14ac:dyDescent="0.2">
      <c r="A842">
        <f t="shared" si="16"/>
        <v>609542</v>
      </c>
      <c r="B842" s="32">
        <v>4</v>
      </c>
      <c r="C842" s="32">
        <v>135</v>
      </c>
      <c r="D842" s="32">
        <v>135</v>
      </c>
      <c r="E842" s="32" t="s">
        <v>673</v>
      </c>
      <c r="H842">
        <f>IF('Раздел 4'!P30&gt;='Раздел 4'!Q30,0,1)</f>
        <v>0</v>
      </c>
    </row>
    <row r="843" spans="1:8" x14ac:dyDescent="0.2">
      <c r="A843">
        <f t="shared" si="16"/>
        <v>609542</v>
      </c>
      <c r="B843" s="32">
        <v>4</v>
      </c>
      <c r="C843" s="32">
        <v>136</v>
      </c>
      <c r="D843" s="32">
        <v>136</v>
      </c>
      <c r="E843" s="32" t="s">
        <v>674</v>
      </c>
      <c r="H843">
        <f>IF('Раздел 4'!P31&gt;='Раздел 4'!Q31,0,1)</f>
        <v>0</v>
      </c>
    </row>
    <row r="844" spans="1:8" x14ac:dyDescent="0.2">
      <c r="A844">
        <f t="shared" si="16"/>
        <v>609542</v>
      </c>
      <c r="B844" s="32">
        <v>4</v>
      </c>
      <c r="C844" s="32">
        <v>137</v>
      </c>
      <c r="D844" s="32">
        <v>137</v>
      </c>
      <c r="E844" s="32" t="s">
        <v>675</v>
      </c>
      <c r="H844">
        <f>IF('Раздел 4'!P32&gt;='Раздел 4'!Q32,0,1)</f>
        <v>0</v>
      </c>
    </row>
    <row r="845" spans="1:8" x14ac:dyDescent="0.2">
      <c r="A845">
        <f t="shared" si="16"/>
        <v>609542</v>
      </c>
      <c r="B845" s="32">
        <v>4</v>
      </c>
      <c r="C845" s="32">
        <v>138</v>
      </c>
      <c r="D845" s="32">
        <v>138</v>
      </c>
      <c r="E845" s="32" t="s">
        <v>676</v>
      </c>
      <c r="H845">
        <f>IF('Раздел 4'!P33&gt;='Раздел 4'!Q33,0,1)</f>
        <v>0</v>
      </c>
    </row>
    <row r="846" spans="1:8" x14ac:dyDescent="0.2">
      <c r="A846">
        <f t="shared" si="16"/>
        <v>609542</v>
      </c>
      <c r="B846" s="32">
        <v>4</v>
      </c>
      <c r="C846" s="32">
        <v>139</v>
      </c>
      <c r="D846" s="32">
        <v>139</v>
      </c>
      <c r="E846" s="32" t="s">
        <v>677</v>
      </c>
      <c r="H846">
        <f>IF('Раздел 4'!P34&gt;='Раздел 4'!Q34,0,1)</f>
        <v>0</v>
      </c>
    </row>
    <row r="847" spans="1:8" x14ac:dyDescent="0.2">
      <c r="A847">
        <f t="shared" si="16"/>
        <v>609542</v>
      </c>
      <c r="B847" s="32">
        <v>4</v>
      </c>
      <c r="C847" s="32">
        <v>140</v>
      </c>
      <c r="D847" s="32">
        <v>140</v>
      </c>
      <c r="E847" s="32" t="s">
        <v>678</v>
      </c>
      <c r="H847">
        <f>IF('Раздел 4'!P35&gt;='Раздел 4'!Q35,0,1)</f>
        <v>0</v>
      </c>
    </row>
    <row r="848" spans="1:8" x14ac:dyDescent="0.2">
      <c r="A848">
        <f t="shared" si="16"/>
        <v>609542</v>
      </c>
      <c r="B848" s="32">
        <v>4</v>
      </c>
      <c r="C848" s="32">
        <v>141</v>
      </c>
      <c r="D848" s="32">
        <v>141</v>
      </c>
      <c r="E848" s="32" t="s">
        <v>679</v>
      </c>
      <c r="H848">
        <f>IF('Раздел 4'!P36&gt;='Раздел 4'!Q36,0,1)</f>
        <v>0</v>
      </c>
    </row>
    <row r="849" spans="1:8" x14ac:dyDescent="0.2">
      <c r="A849">
        <f t="shared" si="16"/>
        <v>609542</v>
      </c>
      <c r="B849" s="32">
        <v>4</v>
      </c>
      <c r="C849" s="32">
        <v>142</v>
      </c>
      <c r="D849" s="32">
        <v>142</v>
      </c>
      <c r="E849" s="32" t="s">
        <v>680</v>
      </c>
      <c r="H849">
        <f>IF('Раздел 4'!P37&gt;='Раздел 4'!Q37,0,1)</f>
        <v>0</v>
      </c>
    </row>
    <row r="850" spans="1:8" x14ac:dyDescent="0.2">
      <c r="A850">
        <f t="shared" si="16"/>
        <v>609542</v>
      </c>
      <c r="B850" s="32">
        <v>4</v>
      </c>
      <c r="C850" s="32">
        <v>143</v>
      </c>
      <c r="D850" s="32">
        <v>143</v>
      </c>
      <c r="E850" s="32" t="s">
        <v>681</v>
      </c>
      <c r="H850">
        <f>IF('Раздел 4'!P38&gt;='Раздел 4'!Q38,0,1)</f>
        <v>0</v>
      </c>
    </row>
    <row r="851" spans="1:8" x14ac:dyDescent="0.2">
      <c r="A851">
        <f t="shared" si="16"/>
        <v>609542</v>
      </c>
      <c r="B851" s="32">
        <v>4</v>
      </c>
      <c r="C851" s="32">
        <v>144</v>
      </c>
      <c r="D851" s="32">
        <v>144</v>
      </c>
      <c r="E851" s="32" t="s">
        <v>682</v>
      </c>
      <c r="H851">
        <f>IF('Раздел 4'!P39&gt;='Раздел 4'!Q39,0,1)</f>
        <v>0</v>
      </c>
    </row>
    <row r="852" spans="1:8" x14ac:dyDescent="0.2">
      <c r="A852">
        <f t="shared" si="16"/>
        <v>609542</v>
      </c>
      <c r="B852" s="32">
        <v>4</v>
      </c>
      <c r="C852" s="32">
        <v>145</v>
      </c>
      <c r="D852" s="32">
        <v>145</v>
      </c>
      <c r="E852" s="32" t="s">
        <v>683</v>
      </c>
      <c r="H852">
        <f>IF('Раздел 4'!P40&gt;='Раздел 4'!Q40,0,1)</f>
        <v>0</v>
      </c>
    </row>
    <row r="853" spans="1:8" x14ac:dyDescent="0.2">
      <c r="A853">
        <f t="shared" si="16"/>
        <v>609542</v>
      </c>
      <c r="B853" s="32">
        <v>4</v>
      </c>
      <c r="C853" s="32">
        <v>146</v>
      </c>
      <c r="D853" s="32">
        <v>146</v>
      </c>
      <c r="E853" s="32" t="s">
        <v>684</v>
      </c>
      <c r="H853">
        <f>IF('Раздел 4'!P41&gt;='Раздел 4'!Q41,0,1)</f>
        <v>0</v>
      </c>
    </row>
    <row r="854" spans="1:8" x14ac:dyDescent="0.2">
      <c r="A854">
        <f t="shared" si="16"/>
        <v>609542</v>
      </c>
      <c r="B854" s="32">
        <v>4</v>
      </c>
      <c r="C854" s="32">
        <v>147</v>
      </c>
      <c r="D854" s="32">
        <v>147</v>
      </c>
      <c r="E854" s="32" t="s">
        <v>685</v>
      </c>
      <c r="H854">
        <f>IF('Раздел 4'!P42&gt;='Раздел 4'!Q42,0,1)</f>
        <v>0</v>
      </c>
    </row>
    <row r="855" spans="1:8" x14ac:dyDescent="0.2">
      <c r="A855">
        <f t="shared" si="16"/>
        <v>609542</v>
      </c>
      <c r="B855" s="32">
        <v>4</v>
      </c>
      <c r="C855" s="32">
        <v>148</v>
      </c>
      <c r="D855" s="32">
        <v>148</v>
      </c>
      <c r="E855" s="32" t="s">
        <v>873</v>
      </c>
      <c r="H855">
        <f>IF('Раздел 4'!P43&gt;='Раздел 4'!Q43,0,1)</f>
        <v>0</v>
      </c>
    </row>
    <row r="856" spans="1:8" x14ac:dyDescent="0.2">
      <c r="A856">
        <f t="shared" si="16"/>
        <v>609542</v>
      </c>
      <c r="B856" s="32">
        <v>4</v>
      </c>
      <c r="C856" s="32">
        <v>149</v>
      </c>
      <c r="D856" s="32">
        <v>149</v>
      </c>
      <c r="E856" s="32" t="s">
        <v>874</v>
      </c>
      <c r="H856">
        <f>IF('Раздел 4'!P44&gt;='Раздел 4'!Q44,0,1)</f>
        <v>0</v>
      </c>
    </row>
    <row r="857" spans="1:8" x14ac:dyDescent="0.2">
      <c r="A857">
        <f t="shared" si="16"/>
        <v>609542</v>
      </c>
      <c r="B857" s="32">
        <v>4</v>
      </c>
      <c r="C857" s="32">
        <v>150</v>
      </c>
      <c r="D857" s="32">
        <v>150</v>
      </c>
      <c r="E857" s="32" t="s">
        <v>875</v>
      </c>
      <c r="H857">
        <f>IF('Раздел 4'!P45&gt;='Раздел 4'!Q45,0,1)</f>
        <v>0</v>
      </c>
    </row>
    <row r="858" spans="1:8" x14ac:dyDescent="0.2">
      <c r="A858">
        <f t="shared" si="16"/>
        <v>609542</v>
      </c>
      <c r="B858" s="32">
        <v>4</v>
      </c>
      <c r="C858" s="32">
        <v>151</v>
      </c>
      <c r="D858" s="32">
        <v>151</v>
      </c>
      <c r="E858" s="32" t="s">
        <v>876</v>
      </c>
      <c r="H858">
        <f>IF('Раздел 4'!P46&gt;='Раздел 4'!Q46,0,1)</f>
        <v>0</v>
      </c>
    </row>
    <row r="859" spans="1:8" x14ac:dyDescent="0.2">
      <c r="A859">
        <f t="shared" si="16"/>
        <v>609542</v>
      </c>
      <c r="B859" s="32">
        <v>4</v>
      </c>
      <c r="C859" s="32">
        <v>152</v>
      </c>
      <c r="D859" s="32">
        <v>152</v>
      </c>
      <c r="E859" s="32" t="s">
        <v>877</v>
      </c>
      <c r="H859">
        <f>IF('Раздел 4'!P47&gt;='Раздел 4'!Q47,0,1)</f>
        <v>0</v>
      </c>
    </row>
    <row r="860" spans="1:8" x14ac:dyDescent="0.2">
      <c r="A860">
        <f t="shared" si="16"/>
        <v>609542</v>
      </c>
      <c r="B860" s="32">
        <v>4</v>
      </c>
      <c r="C860" s="32">
        <v>153</v>
      </c>
      <c r="D860" s="32">
        <v>153</v>
      </c>
      <c r="E860" s="32" t="s">
        <v>878</v>
      </c>
      <c r="H860">
        <f>IF('Раздел 4'!P48&gt;='Раздел 4'!Q48,0,1)</f>
        <v>0</v>
      </c>
    </row>
    <row r="861" spans="1:8" x14ac:dyDescent="0.2">
      <c r="A861">
        <f t="shared" si="16"/>
        <v>609542</v>
      </c>
      <c r="B861" s="32">
        <v>4</v>
      </c>
      <c r="C861" s="32">
        <v>154</v>
      </c>
      <c r="D861" s="32">
        <v>154</v>
      </c>
      <c r="E861" s="32" t="s">
        <v>879</v>
      </c>
      <c r="H861">
        <f>IF('Раздел 4'!P49&gt;='Раздел 4'!Q49,0,1)</f>
        <v>0</v>
      </c>
    </row>
    <row r="862" spans="1:8" x14ac:dyDescent="0.2">
      <c r="A862">
        <f t="shared" si="16"/>
        <v>609542</v>
      </c>
      <c r="B862" s="32">
        <v>4</v>
      </c>
      <c r="C862" s="32">
        <v>155</v>
      </c>
      <c r="D862" s="32">
        <v>155</v>
      </c>
      <c r="E862" s="32" t="s">
        <v>880</v>
      </c>
      <c r="H862">
        <f>IF('Раздел 4'!P50&gt;='Раздел 4'!Q50,0,1)</f>
        <v>0</v>
      </c>
    </row>
    <row r="863" spans="1:8" x14ac:dyDescent="0.2">
      <c r="A863">
        <f t="shared" si="16"/>
        <v>609542</v>
      </c>
      <c r="B863" s="32">
        <v>4</v>
      </c>
      <c r="C863" s="32">
        <v>156</v>
      </c>
      <c r="D863" s="32">
        <v>156</v>
      </c>
      <c r="E863" s="32" t="s">
        <v>881</v>
      </c>
      <c r="H863">
        <f>IF('Раздел 4'!P51&gt;='Раздел 4'!Q51,0,1)</f>
        <v>0</v>
      </c>
    </row>
    <row r="864" spans="1:8" x14ac:dyDescent="0.2">
      <c r="A864">
        <f t="shared" si="16"/>
        <v>609542</v>
      </c>
      <c r="B864" s="32">
        <v>4</v>
      </c>
      <c r="C864" s="32">
        <v>157</v>
      </c>
      <c r="D864" s="32">
        <v>157</v>
      </c>
      <c r="E864" s="32" t="s">
        <v>882</v>
      </c>
      <c r="H864">
        <f>IF('Раздел 4'!P52&gt;='Раздел 4'!Q52,0,1)</f>
        <v>0</v>
      </c>
    </row>
    <row r="865" spans="1:8" x14ac:dyDescent="0.2">
      <c r="A865">
        <f t="shared" si="16"/>
        <v>609542</v>
      </c>
      <c r="B865" s="32">
        <v>4</v>
      </c>
      <c r="C865" s="32">
        <v>158</v>
      </c>
      <c r="D865" s="32">
        <v>158</v>
      </c>
      <c r="E865" s="32" t="s">
        <v>883</v>
      </c>
      <c r="H865">
        <f>IF('Раздел 4'!P53&gt;='Раздел 4'!Q53,0,1)</f>
        <v>0</v>
      </c>
    </row>
    <row r="866" spans="1:8" x14ac:dyDescent="0.2">
      <c r="A866">
        <f t="shared" si="16"/>
        <v>609542</v>
      </c>
      <c r="B866" s="32">
        <v>4</v>
      </c>
      <c r="C866" s="32">
        <v>159</v>
      </c>
      <c r="D866" s="32">
        <v>159</v>
      </c>
      <c r="E866" s="32" t="s">
        <v>743</v>
      </c>
      <c r="H866">
        <f>IF('Раздел 4'!P54&gt;='Раздел 4'!Q54,0,1)</f>
        <v>0</v>
      </c>
    </row>
    <row r="867" spans="1:8" x14ac:dyDescent="0.2">
      <c r="A867">
        <f t="shared" si="16"/>
        <v>609542</v>
      </c>
      <c r="B867" s="32">
        <v>4</v>
      </c>
      <c r="C867" s="32">
        <v>160</v>
      </c>
      <c r="D867" s="32">
        <v>160</v>
      </c>
      <c r="E867" s="32" t="s">
        <v>744</v>
      </c>
      <c r="H867">
        <f>IF('Раздел 4'!P55&gt;='Раздел 4'!Q55,0,1)</f>
        <v>0</v>
      </c>
    </row>
    <row r="868" spans="1:8" x14ac:dyDescent="0.2">
      <c r="A868">
        <f t="shared" si="16"/>
        <v>609542</v>
      </c>
      <c r="B868" s="32">
        <v>4</v>
      </c>
      <c r="C868" s="32">
        <v>161</v>
      </c>
      <c r="D868" s="32">
        <v>161</v>
      </c>
      <c r="E868" s="32" t="s">
        <v>745</v>
      </c>
      <c r="H868">
        <f>IF('Раздел 4'!P56&gt;='Раздел 4'!Q56,0,1)</f>
        <v>0</v>
      </c>
    </row>
    <row r="869" spans="1:8" x14ac:dyDescent="0.2">
      <c r="A869">
        <f t="shared" si="16"/>
        <v>609542</v>
      </c>
      <c r="B869" s="32">
        <v>4</v>
      </c>
      <c r="C869" s="32">
        <v>162</v>
      </c>
      <c r="D869" s="32">
        <v>162</v>
      </c>
      <c r="E869" s="32" t="s">
        <v>746</v>
      </c>
      <c r="H869">
        <f>IF('Раздел 4'!P57&gt;='Раздел 4'!Q57,0,1)</f>
        <v>0</v>
      </c>
    </row>
    <row r="870" spans="1:8" x14ac:dyDescent="0.2">
      <c r="A870">
        <f t="shared" si="16"/>
        <v>609542</v>
      </c>
      <c r="B870" s="32">
        <v>4</v>
      </c>
      <c r="C870" s="32">
        <v>163</v>
      </c>
      <c r="D870" s="32">
        <v>163</v>
      </c>
      <c r="E870" s="32" t="s">
        <v>747</v>
      </c>
      <c r="H870">
        <f>IF('Раздел 4'!P58&gt;='Раздел 4'!Q58,0,1)</f>
        <v>0</v>
      </c>
    </row>
    <row r="871" spans="1:8" x14ac:dyDescent="0.2">
      <c r="A871">
        <f t="shared" si="16"/>
        <v>609542</v>
      </c>
      <c r="B871" s="32">
        <v>4</v>
      </c>
      <c r="C871" s="32">
        <v>164</v>
      </c>
      <c r="D871" s="32">
        <v>164</v>
      </c>
      <c r="E871" s="32" t="s">
        <v>748</v>
      </c>
      <c r="H871">
        <f>IF('Раздел 4'!P59&gt;='Раздел 4'!Q59,0,1)</f>
        <v>0</v>
      </c>
    </row>
    <row r="872" spans="1:8" x14ac:dyDescent="0.2">
      <c r="A872">
        <f t="shared" si="16"/>
        <v>609542</v>
      </c>
      <c r="B872" s="32">
        <v>4</v>
      </c>
      <c r="C872" s="32">
        <v>165</v>
      </c>
      <c r="D872" s="32">
        <v>165</v>
      </c>
      <c r="E872" s="32" t="s">
        <v>686</v>
      </c>
      <c r="H872">
        <f>IF('Раздел 4'!P21&gt;='Раздел 4'!R21,0,1)</f>
        <v>0</v>
      </c>
    </row>
    <row r="873" spans="1:8" x14ac:dyDescent="0.2">
      <c r="A873">
        <f t="shared" si="16"/>
        <v>609542</v>
      </c>
      <c r="B873" s="32">
        <v>4</v>
      </c>
      <c r="C873" s="32">
        <v>166</v>
      </c>
      <c r="D873" s="32">
        <v>166</v>
      </c>
      <c r="E873" s="32" t="s">
        <v>687</v>
      </c>
      <c r="H873">
        <f>IF('Раздел 4'!P22&gt;='Раздел 4'!R22,0,1)</f>
        <v>0</v>
      </c>
    </row>
    <row r="874" spans="1:8" x14ac:dyDescent="0.2">
      <c r="A874">
        <f t="shared" si="16"/>
        <v>609542</v>
      </c>
      <c r="B874" s="32">
        <v>4</v>
      </c>
      <c r="C874" s="32">
        <v>167</v>
      </c>
      <c r="D874" s="32">
        <v>167</v>
      </c>
      <c r="E874" s="32" t="s">
        <v>688</v>
      </c>
      <c r="H874">
        <f>IF('Раздел 4'!P23&gt;='Раздел 4'!R23,0,1)</f>
        <v>0</v>
      </c>
    </row>
    <row r="875" spans="1:8" x14ac:dyDescent="0.2">
      <c r="A875">
        <f t="shared" ref="A875:A883" si="17">P_3</f>
        <v>609542</v>
      </c>
      <c r="B875" s="32">
        <v>4</v>
      </c>
      <c r="C875" s="32">
        <v>168</v>
      </c>
      <c r="D875" s="32">
        <v>168</v>
      </c>
      <c r="E875" s="32" t="s">
        <v>689</v>
      </c>
      <c r="H875">
        <f>IF('Раздел 4'!P24&gt;='Раздел 4'!R24,0,1)</f>
        <v>0</v>
      </c>
    </row>
    <row r="876" spans="1:8" x14ac:dyDescent="0.2">
      <c r="A876">
        <f t="shared" si="17"/>
        <v>609542</v>
      </c>
      <c r="B876" s="32">
        <v>4</v>
      </c>
      <c r="C876" s="32">
        <v>169</v>
      </c>
      <c r="D876" s="32">
        <v>169</v>
      </c>
      <c r="E876" s="32" t="s">
        <v>690</v>
      </c>
      <c r="H876">
        <f>IF('Раздел 4'!P25&gt;='Раздел 4'!R25,0,1)</f>
        <v>0</v>
      </c>
    </row>
    <row r="877" spans="1:8" x14ac:dyDescent="0.2">
      <c r="A877">
        <f t="shared" si="17"/>
        <v>609542</v>
      </c>
      <c r="B877" s="32">
        <v>4</v>
      </c>
      <c r="C877" s="32">
        <v>170</v>
      </c>
      <c r="D877" s="32">
        <v>170</v>
      </c>
      <c r="E877" s="32" t="s">
        <v>691</v>
      </c>
      <c r="H877">
        <f>IF('Раздел 4'!P26&gt;='Раздел 4'!R26,0,1)</f>
        <v>0</v>
      </c>
    </row>
    <row r="878" spans="1:8" x14ac:dyDescent="0.2">
      <c r="A878">
        <f t="shared" si="17"/>
        <v>609542</v>
      </c>
      <c r="B878" s="32">
        <v>4</v>
      </c>
      <c r="C878" s="32">
        <v>171</v>
      </c>
      <c r="D878" s="32">
        <v>171</v>
      </c>
      <c r="E878" s="32" t="s">
        <v>692</v>
      </c>
      <c r="H878">
        <f>IF('Раздел 4'!P27&gt;='Раздел 4'!R27,0,1)</f>
        <v>0</v>
      </c>
    </row>
    <row r="879" spans="1:8" x14ac:dyDescent="0.2">
      <c r="A879">
        <f t="shared" si="17"/>
        <v>609542</v>
      </c>
      <c r="B879" s="32">
        <v>4</v>
      </c>
      <c r="C879" s="32">
        <v>172</v>
      </c>
      <c r="D879" s="32">
        <v>172</v>
      </c>
      <c r="E879" s="32" t="s">
        <v>693</v>
      </c>
      <c r="H879">
        <f>IF('Раздел 4'!P28&gt;='Раздел 4'!R28,0,1)</f>
        <v>0</v>
      </c>
    </row>
    <row r="880" spans="1:8" x14ac:dyDescent="0.2">
      <c r="A880">
        <f t="shared" si="17"/>
        <v>609542</v>
      </c>
      <c r="B880" s="32">
        <v>4</v>
      </c>
      <c r="C880" s="32">
        <v>173</v>
      </c>
      <c r="D880" s="32">
        <v>173</v>
      </c>
      <c r="E880" s="32" t="s">
        <v>694</v>
      </c>
      <c r="H880">
        <f>IF('Раздел 4'!P29&gt;='Раздел 4'!R29,0,1)</f>
        <v>0</v>
      </c>
    </row>
    <row r="881" spans="1:8" x14ac:dyDescent="0.2">
      <c r="A881">
        <f t="shared" si="17"/>
        <v>609542</v>
      </c>
      <c r="B881" s="32">
        <v>4</v>
      </c>
      <c r="C881" s="32">
        <v>174</v>
      </c>
      <c r="D881" s="32">
        <v>174</v>
      </c>
      <c r="E881" s="32" t="s">
        <v>695</v>
      </c>
      <c r="H881">
        <f>IF('Раздел 4'!P30&gt;='Раздел 4'!R30,0,1)</f>
        <v>0</v>
      </c>
    </row>
    <row r="882" spans="1:8" x14ac:dyDescent="0.2">
      <c r="A882">
        <f t="shared" si="17"/>
        <v>609542</v>
      </c>
      <c r="B882" s="32">
        <v>4</v>
      </c>
      <c r="C882" s="32">
        <v>175</v>
      </c>
      <c r="D882" s="32">
        <v>175</v>
      </c>
      <c r="E882" s="32" t="s">
        <v>696</v>
      </c>
      <c r="H882">
        <f>IF('Раздел 4'!P31&gt;='Раздел 4'!R31,0,1)</f>
        <v>0</v>
      </c>
    </row>
    <row r="883" spans="1:8" x14ac:dyDescent="0.2">
      <c r="A883">
        <f t="shared" si="17"/>
        <v>609542</v>
      </c>
      <c r="B883" s="32">
        <v>4</v>
      </c>
      <c r="C883" s="32">
        <v>176</v>
      </c>
      <c r="D883" s="32">
        <v>176</v>
      </c>
      <c r="E883" s="32" t="s">
        <v>697</v>
      </c>
      <c r="H883">
        <f>IF('Раздел 4'!P32&gt;='Раздел 4'!R32,0,1)</f>
        <v>0</v>
      </c>
    </row>
    <row r="884" spans="1:8" x14ac:dyDescent="0.2">
      <c r="A884">
        <f t="shared" ref="A884:A911" si="18">P_3</f>
        <v>609542</v>
      </c>
      <c r="B884" s="32">
        <v>4</v>
      </c>
      <c r="C884" s="32">
        <v>177</v>
      </c>
      <c r="D884" s="32">
        <v>177</v>
      </c>
      <c r="E884" s="32" t="s">
        <v>698</v>
      </c>
      <c r="H884">
        <f>IF('Раздел 4'!P33&gt;='Раздел 4'!R33,0,1)</f>
        <v>0</v>
      </c>
    </row>
    <row r="885" spans="1:8" x14ac:dyDescent="0.2">
      <c r="A885">
        <f t="shared" si="18"/>
        <v>609542</v>
      </c>
      <c r="B885" s="32">
        <v>4</v>
      </c>
      <c r="C885" s="32">
        <v>178</v>
      </c>
      <c r="D885" s="32">
        <v>178</v>
      </c>
      <c r="E885" s="32" t="s">
        <v>699</v>
      </c>
      <c r="H885">
        <f>IF('Раздел 4'!P34&gt;='Раздел 4'!R34,0,1)</f>
        <v>0</v>
      </c>
    </row>
    <row r="886" spans="1:8" x14ac:dyDescent="0.2">
      <c r="A886">
        <f t="shared" si="18"/>
        <v>609542</v>
      </c>
      <c r="B886" s="32">
        <v>4</v>
      </c>
      <c r="C886" s="32">
        <v>179</v>
      </c>
      <c r="D886" s="32">
        <v>179</v>
      </c>
      <c r="E886" s="32" t="s">
        <v>700</v>
      </c>
      <c r="H886">
        <f>IF('Раздел 4'!P35&gt;='Раздел 4'!R35,0,1)</f>
        <v>0</v>
      </c>
    </row>
    <row r="887" spans="1:8" x14ac:dyDescent="0.2">
      <c r="A887">
        <f t="shared" si="18"/>
        <v>609542</v>
      </c>
      <c r="B887" s="32">
        <v>4</v>
      </c>
      <c r="C887" s="32">
        <v>180</v>
      </c>
      <c r="D887" s="32">
        <v>180</v>
      </c>
      <c r="E887" s="32" t="s">
        <v>701</v>
      </c>
      <c r="H887">
        <f>IF('Раздел 4'!P36&gt;='Раздел 4'!R36,0,1)</f>
        <v>0</v>
      </c>
    </row>
    <row r="888" spans="1:8" x14ac:dyDescent="0.2">
      <c r="A888">
        <f t="shared" si="18"/>
        <v>609542</v>
      </c>
      <c r="B888" s="32">
        <v>4</v>
      </c>
      <c r="C888" s="32">
        <v>181</v>
      </c>
      <c r="D888" s="32">
        <v>181</v>
      </c>
      <c r="E888" s="32" t="s">
        <v>702</v>
      </c>
      <c r="H888">
        <f>IF('Раздел 4'!P37&gt;='Раздел 4'!R37,0,1)</f>
        <v>0</v>
      </c>
    </row>
    <row r="889" spans="1:8" x14ac:dyDescent="0.2">
      <c r="A889">
        <f t="shared" si="18"/>
        <v>609542</v>
      </c>
      <c r="B889" s="32">
        <v>4</v>
      </c>
      <c r="C889" s="32">
        <v>182</v>
      </c>
      <c r="D889" s="32">
        <v>182</v>
      </c>
      <c r="E889" s="32" t="s">
        <v>703</v>
      </c>
      <c r="H889">
        <f>IF('Раздел 4'!P38&gt;='Раздел 4'!R38,0,1)</f>
        <v>0</v>
      </c>
    </row>
    <row r="890" spans="1:8" x14ac:dyDescent="0.2">
      <c r="A890">
        <f t="shared" si="18"/>
        <v>609542</v>
      </c>
      <c r="B890" s="32">
        <v>4</v>
      </c>
      <c r="C890" s="32">
        <v>183</v>
      </c>
      <c r="D890" s="32">
        <v>183</v>
      </c>
      <c r="E890" s="32" t="s">
        <v>704</v>
      </c>
      <c r="H890">
        <f>IF('Раздел 4'!P39&gt;='Раздел 4'!R39,0,1)</f>
        <v>0</v>
      </c>
    </row>
    <row r="891" spans="1:8" x14ac:dyDescent="0.2">
      <c r="A891">
        <f t="shared" si="18"/>
        <v>609542</v>
      </c>
      <c r="B891" s="32">
        <v>4</v>
      </c>
      <c r="C891" s="32">
        <v>184</v>
      </c>
      <c r="D891" s="32">
        <v>184</v>
      </c>
      <c r="E891" s="32" t="s">
        <v>705</v>
      </c>
      <c r="H891">
        <f>IF('Раздел 4'!P40&gt;='Раздел 4'!R40,0,1)</f>
        <v>0</v>
      </c>
    </row>
    <row r="892" spans="1:8" x14ac:dyDescent="0.2">
      <c r="A892">
        <f t="shared" si="18"/>
        <v>609542</v>
      </c>
      <c r="B892" s="32">
        <v>4</v>
      </c>
      <c r="C892" s="32">
        <v>185</v>
      </c>
      <c r="D892" s="32">
        <v>185</v>
      </c>
      <c r="E892" s="32" t="s">
        <v>706</v>
      </c>
      <c r="H892">
        <f>IF('Раздел 4'!P41&gt;='Раздел 4'!R41,0,1)</f>
        <v>0</v>
      </c>
    </row>
    <row r="893" spans="1:8" x14ac:dyDescent="0.2">
      <c r="A893">
        <f t="shared" si="18"/>
        <v>609542</v>
      </c>
      <c r="B893" s="32">
        <v>4</v>
      </c>
      <c r="C893" s="32">
        <v>186</v>
      </c>
      <c r="D893" s="32">
        <v>186</v>
      </c>
      <c r="E893" s="32" t="s">
        <v>707</v>
      </c>
      <c r="H893">
        <f>IF('Раздел 4'!P42&gt;='Раздел 4'!R42,0,1)</f>
        <v>0</v>
      </c>
    </row>
    <row r="894" spans="1:8" x14ac:dyDescent="0.2">
      <c r="A894">
        <f t="shared" si="18"/>
        <v>609542</v>
      </c>
      <c r="B894" s="32">
        <v>4</v>
      </c>
      <c r="C894" s="32">
        <v>187</v>
      </c>
      <c r="D894" s="32">
        <v>187</v>
      </c>
      <c r="E894" s="32" t="s">
        <v>884</v>
      </c>
      <c r="H894">
        <f>IF('Раздел 4'!P43&gt;='Раздел 4'!R43,0,1)</f>
        <v>0</v>
      </c>
    </row>
    <row r="895" spans="1:8" x14ac:dyDescent="0.2">
      <c r="A895">
        <f t="shared" si="18"/>
        <v>609542</v>
      </c>
      <c r="B895" s="32">
        <v>4</v>
      </c>
      <c r="C895" s="32">
        <v>188</v>
      </c>
      <c r="D895" s="32">
        <v>188</v>
      </c>
      <c r="E895" s="32" t="s">
        <v>885</v>
      </c>
      <c r="H895">
        <f>IF('Раздел 4'!P44&gt;='Раздел 4'!R44,0,1)</f>
        <v>0</v>
      </c>
    </row>
    <row r="896" spans="1:8" x14ac:dyDescent="0.2">
      <c r="A896">
        <f t="shared" si="18"/>
        <v>609542</v>
      </c>
      <c r="B896" s="32">
        <v>4</v>
      </c>
      <c r="C896" s="32">
        <v>189</v>
      </c>
      <c r="D896" s="32">
        <v>189</v>
      </c>
      <c r="E896" s="32" t="s">
        <v>886</v>
      </c>
      <c r="H896">
        <f>IF('Раздел 4'!P45&gt;='Раздел 4'!R45,0,1)</f>
        <v>0</v>
      </c>
    </row>
    <row r="897" spans="1:8" x14ac:dyDescent="0.2">
      <c r="A897">
        <f t="shared" si="18"/>
        <v>609542</v>
      </c>
      <c r="B897" s="32">
        <v>4</v>
      </c>
      <c r="C897" s="32">
        <v>190</v>
      </c>
      <c r="D897" s="32">
        <v>190</v>
      </c>
      <c r="E897" s="32" t="s">
        <v>887</v>
      </c>
      <c r="H897">
        <f>IF('Раздел 4'!P46&gt;='Раздел 4'!R46,0,1)</f>
        <v>0</v>
      </c>
    </row>
    <row r="898" spans="1:8" x14ac:dyDescent="0.2">
      <c r="A898">
        <f t="shared" si="18"/>
        <v>609542</v>
      </c>
      <c r="B898" s="32">
        <v>4</v>
      </c>
      <c r="C898" s="32">
        <v>191</v>
      </c>
      <c r="D898" s="32">
        <v>191</v>
      </c>
      <c r="E898" s="32" t="s">
        <v>888</v>
      </c>
      <c r="H898">
        <f>IF('Раздел 4'!P47&gt;='Раздел 4'!R47,0,1)</f>
        <v>0</v>
      </c>
    </row>
    <row r="899" spans="1:8" x14ac:dyDescent="0.2">
      <c r="A899">
        <f t="shared" si="18"/>
        <v>609542</v>
      </c>
      <c r="B899" s="32">
        <v>4</v>
      </c>
      <c r="C899" s="32">
        <v>192</v>
      </c>
      <c r="D899" s="32">
        <v>192</v>
      </c>
      <c r="E899" s="32" t="s">
        <v>889</v>
      </c>
      <c r="H899">
        <f>IF('Раздел 4'!P48&gt;='Раздел 4'!R48,0,1)</f>
        <v>0</v>
      </c>
    </row>
    <row r="900" spans="1:8" x14ac:dyDescent="0.2">
      <c r="A900">
        <f t="shared" si="18"/>
        <v>609542</v>
      </c>
      <c r="B900" s="32">
        <v>4</v>
      </c>
      <c r="C900" s="32">
        <v>193</v>
      </c>
      <c r="D900" s="32">
        <v>193</v>
      </c>
      <c r="E900" s="32" t="s">
        <v>890</v>
      </c>
      <c r="H900">
        <f>IF('Раздел 4'!P49&gt;='Раздел 4'!R49,0,1)</f>
        <v>0</v>
      </c>
    </row>
    <row r="901" spans="1:8" x14ac:dyDescent="0.2">
      <c r="A901">
        <f t="shared" si="18"/>
        <v>609542</v>
      </c>
      <c r="B901" s="32">
        <v>4</v>
      </c>
      <c r="C901" s="32">
        <v>194</v>
      </c>
      <c r="D901" s="32">
        <v>194</v>
      </c>
      <c r="E901" s="32" t="s">
        <v>891</v>
      </c>
      <c r="H901">
        <f>IF('Раздел 4'!P50&gt;='Раздел 4'!R50,0,1)</f>
        <v>0</v>
      </c>
    </row>
    <row r="902" spans="1:8" x14ac:dyDescent="0.2">
      <c r="A902">
        <f t="shared" si="18"/>
        <v>609542</v>
      </c>
      <c r="B902" s="32">
        <v>4</v>
      </c>
      <c r="C902" s="32">
        <v>195</v>
      </c>
      <c r="D902" s="32">
        <v>195</v>
      </c>
      <c r="E902" s="32" t="s">
        <v>892</v>
      </c>
      <c r="H902">
        <f>IF('Раздел 4'!P51&gt;='Раздел 4'!R51,0,1)</f>
        <v>0</v>
      </c>
    </row>
    <row r="903" spans="1:8" x14ac:dyDescent="0.2">
      <c r="A903">
        <f t="shared" si="18"/>
        <v>609542</v>
      </c>
      <c r="B903" s="32">
        <v>4</v>
      </c>
      <c r="C903" s="32">
        <v>196</v>
      </c>
      <c r="D903" s="32">
        <v>196</v>
      </c>
      <c r="E903" s="32" t="s">
        <v>893</v>
      </c>
      <c r="H903">
        <f>IF('Раздел 4'!P52&gt;='Раздел 4'!R52,0,1)</f>
        <v>0</v>
      </c>
    </row>
    <row r="904" spans="1:8" x14ac:dyDescent="0.2">
      <c r="A904">
        <f t="shared" si="18"/>
        <v>609542</v>
      </c>
      <c r="B904" s="32">
        <v>4</v>
      </c>
      <c r="C904" s="32">
        <v>197</v>
      </c>
      <c r="D904" s="32">
        <v>197</v>
      </c>
      <c r="E904" s="32" t="s">
        <v>894</v>
      </c>
      <c r="H904">
        <f>IF('Раздел 4'!P53&gt;='Раздел 4'!R53,0,1)</f>
        <v>0</v>
      </c>
    </row>
    <row r="905" spans="1:8" x14ac:dyDescent="0.2">
      <c r="A905">
        <f t="shared" si="18"/>
        <v>609542</v>
      </c>
      <c r="B905" s="32">
        <v>4</v>
      </c>
      <c r="C905" s="32">
        <v>198</v>
      </c>
      <c r="D905" s="32">
        <v>198</v>
      </c>
      <c r="E905" s="32" t="s">
        <v>749</v>
      </c>
      <c r="H905">
        <f>IF('Раздел 4'!P54&gt;='Раздел 4'!R54,0,1)</f>
        <v>0</v>
      </c>
    </row>
    <row r="906" spans="1:8" x14ac:dyDescent="0.2">
      <c r="A906">
        <f t="shared" si="18"/>
        <v>609542</v>
      </c>
      <c r="B906" s="32">
        <v>4</v>
      </c>
      <c r="C906" s="32">
        <v>199</v>
      </c>
      <c r="D906" s="32">
        <v>199</v>
      </c>
      <c r="E906" s="32" t="s">
        <v>750</v>
      </c>
      <c r="H906">
        <f>IF('Раздел 4'!P55&gt;='Раздел 4'!R55,0,1)</f>
        <v>0</v>
      </c>
    </row>
    <row r="907" spans="1:8" x14ac:dyDescent="0.2">
      <c r="A907">
        <f t="shared" si="18"/>
        <v>609542</v>
      </c>
      <c r="B907" s="32">
        <v>4</v>
      </c>
      <c r="C907" s="32">
        <v>200</v>
      </c>
      <c r="D907" s="32">
        <v>200</v>
      </c>
      <c r="E907" s="32" t="s">
        <v>751</v>
      </c>
      <c r="H907">
        <f>IF('Раздел 4'!P56&gt;='Раздел 4'!R56,0,1)</f>
        <v>0</v>
      </c>
    </row>
    <row r="908" spans="1:8" x14ac:dyDescent="0.2">
      <c r="A908">
        <f t="shared" si="18"/>
        <v>609542</v>
      </c>
      <c r="B908" s="32">
        <v>4</v>
      </c>
      <c r="C908" s="32">
        <v>201</v>
      </c>
      <c r="D908" s="32">
        <v>201</v>
      </c>
      <c r="E908" s="32" t="s">
        <v>752</v>
      </c>
      <c r="H908">
        <f>IF('Раздел 4'!P57&gt;='Раздел 4'!R57,0,1)</f>
        <v>0</v>
      </c>
    </row>
    <row r="909" spans="1:8" x14ac:dyDescent="0.2">
      <c r="A909">
        <f t="shared" si="18"/>
        <v>609542</v>
      </c>
      <c r="B909" s="32">
        <v>4</v>
      </c>
      <c r="C909" s="32">
        <v>202</v>
      </c>
      <c r="D909" s="32">
        <v>202</v>
      </c>
      <c r="E909" s="32" t="s">
        <v>753</v>
      </c>
      <c r="H909">
        <f>IF('Раздел 4'!P58&gt;='Раздел 4'!R58,0,1)</f>
        <v>0</v>
      </c>
    </row>
    <row r="910" spans="1:8" x14ac:dyDescent="0.2">
      <c r="A910">
        <f t="shared" si="18"/>
        <v>609542</v>
      </c>
      <c r="B910" s="32">
        <v>4</v>
      </c>
      <c r="C910" s="32">
        <v>203</v>
      </c>
      <c r="D910" s="32">
        <v>203</v>
      </c>
      <c r="E910" s="32" t="s">
        <v>754</v>
      </c>
      <c r="H910">
        <f>IF('Раздел 4'!P59&gt;='Раздел 4'!R59,0,1)</f>
        <v>0</v>
      </c>
    </row>
    <row r="911" spans="1:8" x14ac:dyDescent="0.2">
      <c r="A911">
        <f t="shared" si="18"/>
        <v>609542</v>
      </c>
      <c r="B911" s="32">
        <v>4</v>
      </c>
      <c r="C911" s="32">
        <v>204</v>
      </c>
      <c r="D911" s="32">
        <v>204</v>
      </c>
      <c r="E911" s="32" t="s">
        <v>895</v>
      </c>
      <c r="H911">
        <f>IF('Раздел 4'!S21&gt;='Раздел 4'!T21,0,1)</f>
        <v>0</v>
      </c>
    </row>
    <row r="912" spans="1:8" x14ac:dyDescent="0.2">
      <c r="A912">
        <f t="shared" ref="A912:A981" si="19">P_3</f>
        <v>609542</v>
      </c>
      <c r="B912" s="32">
        <v>4</v>
      </c>
      <c r="C912" s="32">
        <v>205</v>
      </c>
      <c r="D912" s="32">
        <v>205</v>
      </c>
      <c r="E912" s="32" t="s">
        <v>896</v>
      </c>
      <c r="H912">
        <f>IF('Раздел 4'!S22&gt;='Раздел 4'!T22,0,1)</f>
        <v>0</v>
      </c>
    </row>
    <row r="913" spans="1:8" x14ac:dyDescent="0.2">
      <c r="A913">
        <f t="shared" si="19"/>
        <v>609542</v>
      </c>
      <c r="B913" s="32">
        <v>4</v>
      </c>
      <c r="C913" s="32">
        <v>206</v>
      </c>
      <c r="D913" s="32">
        <v>206</v>
      </c>
      <c r="E913" s="32" t="s">
        <v>708</v>
      </c>
      <c r="H913">
        <f>IF('Раздел 4'!S23&gt;='Раздел 4'!T23,0,1)</f>
        <v>0</v>
      </c>
    </row>
    <row r="914" spans="1:8" x14ac:dyDescent="0.2">
      <c r="A914">
        <f t="shared" si="19"/>
        <v>609542</v>
      </c>
      <c r="B914" s="32">
        <v>4</v>
      </c>
      <c r="C914" s="32">
        <v>207</v>
      </c>
      <c r="D914" s="32">
        <v>207</v>
      </c>
      <c r="E914" s="32" t="s">
        <v>709</v>
      </c>
      <c r="H914">
        <f>IF('Раздел 4'!S24&gt;='Раздел 4'!T24,0,1)</f>
        <v>0</v>
      </c>
    </row>
    <row r="915" spans="1:8" x14ac:dyDescent="0.2">
      <c r="A915">
        <f t="shared" si="19"/>
        <v>609542</v>
      </c>
      <c r="B915" s="32">
        <v>4</v>
      </c>
      <c r="C915" s="32">
        <v>208</v>
      </c>
      <c r="D915" s="32">
        <v>208</v>
      </c>
      <c r="E915" s="32" t="s">
        <v>897</v>
      </c>
      <c r="H915">
        <f>IF('Раздел 4'!S25&gt;='Раздел 4'!T25,0,1)</f>
        <v>0</v>
      </c>
    </row>
    <row r="916" spans="1:8" x14ac:dyDescent="0.2">
      <c r="A916">
        <f t="shared" si="19"/>
        <v>609542</v>
      </c>
      <c r="B916" s="32">
        <v>4</v>
      </c>
      <c r="C916" s="32">
        <v>209</v>
      </c>
      <c r="D916" s="32">
        <v>209</v>
      </c>
      <c r="E916" s="32" t="s">
        <v>898</v>
      </c>
      <c r="H916">
        <f>IF('Раздел 4'!S26&gt;='Раздел 4'!T26,0,1)</f>
        <v>0</v>
      </c>
    </row>
    <row r="917" spans="1:8" x14ac:dyDescent="0.2">
      <c r="A917">
        <f t="shared" si="19"/>
        <v>609542</v>
      </c>
      <c r="B917" s="32">
        <v>4</v>
      </c>
      <c r="C917" s="32">
        <v>210</v>
      </c>
      <c r="D917" s="32">
        <v>210</v>
      </c>
      <c r="E917" s="32" t="s">
        <v>710</v>
      </c>
      <c r="H917">
        <f>IF('Раздел 4'!S27&gt;='Раздел 4'!T27,0,1)</f>
        <v>0</v>
      </c>
    </row>
    <row r="918" spans="1:8" x14ac:dyDescent="0.2">
      <c r="A918">
        <f t="shared" si="19"/>
        <v>609542</v>
      </c>
      <c r="B918" s="32">
        <v>4</v>
      </c>
      <c r="C918" s="32">
        <v>211</v>
      </c>
      <c r="D918" s="32">
        <v>211</v>
      </c>
      <c r="E918" s="32" t="s">
        <v>711</v>
      </c>
      <c r="H918">
        <f>IF('Раздел 4'!S28&gt;='Раздел 4'!T28,0,1)</f>
        <v>0</v>
      </c>
    </row>
    <row r="919" spans="1:8" x14ac:dyDescent="0.2">
      <c r="A919">
        <f t="shared" si="19"/>
        <v>609542</v>
      </c>
      <c r="B919" s="32">
        <v>4</v>
      </c>
      <c r="C919" s="32">
        <v>212</v>
      </c>
      <c r="D919" s="32">
        <v>212</v>
      </c>
      <c r="E919" s="32" t="s">
        <v>899</v>
      </c>
      <c r="H919">
        <f>IF('Раздел 4'!S29&gt;='Раздел 4'!T29,0,1)</f>
        <v>0</v>
      </c>
    </row>
    <row r="920" spans="1:8" x14ac:dyDescent="0.2">
      <c r="A920">
        <f t="shared" si="19"/>
        <v>609542</v>
      </c>
      <c r="B920" s="32">
        <v>4</v>
      </c>
      <c r="C920" s="32">
        <v>213</v>
      </c>
      <c r="D920" s="32">
        <v>213</v>
      </c>
      <c r="E920" s="32" t="s">
        <v>900</v>
      </c>
      <c r="H920">
        <f>IF('Раздел 4'!S30&gt;='Раздел 4'!T30,0,1)</f>
        <v>0</v>
      </c>
    </row>
    <row r="921" spans="1:8" x14ac:dyDescent="0.2">
      <c r="A921">
        <f t="shared" si="19"/>
        <v>609542</v>
      </c>
      <c r="B921" s="32">
        <v>4</v>
      </c>
      <c r="C921" s="32">
        <v>214</v>
      </c>
      <c r="D921" s="32">
        <v>214</v>
      </c>
      <c r="E921" s="32" t="s">
        <v>901</v>
      </c>
      <c r="H921">
        <f>IF('Раздел 4'!S31&gt;='Раздел 4'!T31,0,1)</f>
        <v>0</v>
      </c>
    </row>
    <row r="922" spans="1:8" x14ac:dyDescent="0.2">
      <c r="A922">
        <f t="shared" si="19"/>
        <v>609542</v>
      </c>
      <c r="B922" s="32">
        <v>4</v>
      </c>
      <c r="C922" s="32">
        <v>215</v>
      </c>
      <c r="D922" s="32">
        <v>215</v>
      </c>
      <c r="E922" s="32" t="s">
        <v>712</v>
      </c>
      <c r="H922">
        <f>IF('Раздел 4'!S32&gt;='Раздел 4'!T32,0,1)</f>
        <v>0</v>
      </c>
    </row>
    <row r="923" spans="1:8" x14ac:dyDescent="0.2">
      <c r="A923">
        <f t="shared" si="19"/>
        <v>609542</v>
      </c>
      <c r="B923" s="32">
        <v>4</v>
      </c>
      <c r="C923" s="32">
        <v>216</v>
      </c>
      <c r="D923" s="32">
        <v>216</v>
      </c>
      <c r="E923" s="32" t="s">
        <v>713</v>
      </c>
      <c r="H923">
        <f>IF('Раздел 4'!S33&gt;='Раздел 4'!T33,0,1)</f>
        <v>0</v>
      </c>
    </row>
    <row r="924" spans="1:8" x14ac:dyDescent="0.2">
      <c r="A924">
        <f t="shared" si="19"/>
        <v>609542</v>
      </c>
      <c r="B924" s="32">
        <v>4</v>
      </c>
      <c r="C924" s="32">
        <v>217</v>
      </c>
      <c r="D924" s="32">
        <v>217</v>
      </c>
      <c r="E924" s="32" t="s">
        <v>714</v>
      </c>
      <c r="H924">
        <f>IF('Раздел 4'!S34&gt;='Раздел 4'!T34,0,1)</f>
        <v>0</v>
      </c>
    </row>
    <row r="925" spans="1:8" x14ac:dyDescent="0.2">
      <c r="A925">
        <f t="shared" si="19"/>
        <v>609542</v>
      </c>
      <c r="B925" s="32">
        <v>4</v>
      </c>
      <c r="C925" s="32">
        <v>218</v>
      </c>
      <c r="D925" s="32">
        <v>218</v>
      </c>
      <c r="E925" s="32" t="s">
        <v>902</v>
      </c>
      <c r="H925">
        <f>IF('Раздел 4'!S35&gt;='Раздел 4'!T35,0,1)</f>
        <v>0</v>
      </c>
    </row>
    <row r="926" spans="1:8" x14ac:dyDescent="0.2">
      <c r="A926">
        <f t="shared" si="19"/>
        <v>609542</v>
      </c>
      <c r="B926" s="32">
        <v>4</v>
      </c>
      <c r="C926" s="32">
        <v>219</v>
      </c>
      <c r="D926" s="32">
        <v>219</v>
      </c>
      <c r="E926" s="32" t="s">
        <v>903</v>
      </c>
      <c r="H926">
        <f>IF('Раздел 4'!S36&gt;='Раздел 4'!T36,0,1)</f>
        <v>0</v>
      </c>
    </row>
    <row r="927" spans="1:8" x14ac:dyDescent="0.2">
      <c r="A927">
        <f t="shared" si="19"/>
        <v>609542</v>
      </c>
      <c r="B927" s="32">
        <v>4</v>
      </c>
      <c r="C927" s="32">
        <v>220</v>
      </c>
      <c r="D927" s="32">
        <v>220</v>
      </c>
      <c r="E927" s="32" t="s">
        <v>904</v>
      </c>
      <c r="H927">
        <f>IF('Раздел 4'!S37&gt;='Раздел 4'!T37,0,1)</f>
        <v>0</v>
      </c>
    </row>
    <row r="928" spans="1:8" x14ac:dyDescent="0.2">
      <c r="A928">
        <f t="shared" si="19"/>
        <v>609542</v>
      </c>
      <c r="B928" s="32">
        <v>4</v>
      </c>
      <c r="C928" s="32">
        <v>221</v>
      </c>
      <c r="D928" s="32">
        <v>221</v>
      </c>
      <c r="E928" s="32" t="s">
        <v>715</v>
      </c>
      <c r="H928">
        <f>IF('Раздел 4'!S38&gt;='Раздел 4'!T38,0,1)</f>
        <v>0</v>
      </c>
    </row>
    <row r="929" spans="1:8" x14ac:dyDescent="0.2">
      <c r="A929">
        <f t="shared" si="19"/>
        <v>609542</v>
      </c>
      <c r="B929" s="32">
        <v>4</v>
      </c>
      <c r="C929" s="32">
        <v>222</v>
      </c>
      <c r="D929" s="32">
        <v>222</v>
      </c>
      <c r="E929" s="32" t="s">
        <v>716</v>
      </c>
      <c r="H929">
        <f>IF('Раздел 4'!S39&gt;='Раздел 4'!T39,0,1)</f>
        <v>0</v>
      </c>
    </row>
    <row r="930" spans="1:8" x14ac:dyDescent="0.2">
      <c r="A930">
        <f t="shared" si="19"/>
        <v>609542</v>
      </c>
      <c r="B930" s="32">
        <v>4</v>
      </c>
      <c r="C930" s="32">
        <v>223</v>
      </c>
      <c r="D930" s="32">
        <v>223</v>
      </c>
      <c r="E930" s="32" t="s">
        <v>717</v>
      </c>
      <c r="H930">
        <f>IF('Раздел 4'!S40&gt;='Раздел 4'!T40,0,1)</f>
        <v>0</v>
      </c>
    </row>
    <row r="931" spans="1:8" x14ac:dyDescent="0.2">
      <c r="A931">
        <f t="shared" si="19"/>
        <v>609542</v>
      </c>
      <c r="B931" s="32">
        <v>4</v>
      </c>
      <c r="C931" s="32">
        <v>224</v>
      </c>
      <c r="D931" s="32">
        <v>224</v>
      </c>
      <c r="E931" s="32" t="s">
        <v>905</v>
      </c>
      <c r="H931">
        <f>IF('Раздел 4'!S41&gt;='Раздел 4'!T41,0,1)</f>
        <v>0</v>
      </c>
    </row>
    <row r="932" spans="1:8" x14ac:dyDescent="0.2">
      <c r="A932">
        <f t="shared" si="19"/>
        <v>609542</v>
      </c>
      <c r="B932" s="32">
        <v>4</v>
      </c>
      <c r="C932" s="32">
        <v>225</v>
      </c>
      <c r="D932" s="32">
        <v>225</v>
      </c>
      <c r="E932" s="32" t="s">
        <v>718</v>
      </c>
      <c r="H932">
        <f>IF('Раздел 4'!S42&gt;='Раздел 4'!T42,0,1)</f>
        <v>0</v>
      </c>
    </row>
    <row r="933" spans="1:8" x14ac:dyDescent="0.2">
      <c r="A933">
        <f t="shared" si="19"/>
        <v>609542</v>
      </c>
      <c r="B933" s="32">
        <v>4</v>
      </c>
      <c r="C933" s="32">
        <v>226</v>
      </c>
      <c r="D933" s="32">
        <v>226</v>
      </c>
      <c r="E933" s="32" t="s">
        <v>906</v>
      </c>
      <c r="H933">
        <f>IF('Раздел 4'!S43&gt;='Раздел 4'!T43,0,1)</f>
        <v>0</v>
      </c>
    </row>
    <row r="934" spans="1:8" x14ac:dyDescent="0.2">
      <c r="A934">
        <f t="shared" si="19"/>
        <v>609542</v>
      </c>
      <c r="B934" s="32">
        <v>4</v>
      </c>
      <c r="C934" s="32">
        <v>227</v>
      </c>
      <c r="D934" s="32">
        <v>227</v>
      </c>
      <c r="E934" s="32" t="s">
        <v>907</v>
      </c>
      <c r="H934">
        <f>IF('Раздел 4'!S44&gt;='Раздел 4'!T44,0,1)</f>
        <v>0</v>
      </c>
    </row>
    <row r="935" spans="1:8" x14ac:dyDescent="0.2">
      <c r="A935">
        <f t="shared" si="19"/>
        <v>609542</v>
      </c>
      <c r="B935" s="32">
        <v>4</v>
      </c>
      <c r="C935" s="32">
        <v>228</v>
      </c>
      <c r="D935" s="32">
        <v>228</v>
      </c>
      <c r="E935" s="32" t="s">
        <v>908</v>
      </c>
      <c r="H935">
        <f>IF('Раздел 4'!S45&gt;='Раздел 4'!T45,0,1)</f>
        <v>0</v>
      </c>
    </row>
    <row r="936" spans="1:8" x14ac:dyDescent="0.2">
      <c r="A936">
        <f t="shared" si="19"/>
        <v>609542</v>
      </c>
      <c r="B936" s="32">
        <v>4</v>
      </c>
      <c r="C936" s="32">
        <v>229</v>
      </c>
      <c r="D936" s="32">
        <v>229</v>
      </c>
      <c r="E936" s="32" t="s">
        <v>909</v>
      </c>
      <c r="H936">
        <f>IF('Раздел 4'!S46&gt;='Раздел 4'!T46,0,1)</f>
        <v>0</v>
      </c>
    </row>
    <row r="937" spans="1:8" x14ac:dyDescent="0.2">
      <c r="A937">
        <f t="shared" si="19"/>
        <v>609542</v>
      </c>
      <c r="B937" s="32">
        <v>4</v>
      </c>
      <c r="C937" s="32">
        <v>230</v>
      </c>
      <c r="D937" s="32">
        <v>230</v>
      </c>
      <c r="E937" s="32" t="s">
        <v>910</v>
      </c>
      <c r="H937">
        <f>IF('Раздел 4'!S47&gt;='Раздел 4'!T47,0,1)</f>
        <v>0</v>
      </c>
    </row>
    <row r="938" spans="1:8" x14ac:dyDescent="0.2">
      <c r="A938">
        <f t="shared" si="19"/>
        <v>609542</v>
      </c>
      <c r="B938" s="32">
        <v>4</v>
      </c>
      <c r="C938" s="32">
        <v>231</v>
      </c>
      <c r="D938" s="32">
        <v>231</v>
      </c>
      <c r="E938" s="32" t="s">
        <v>911</v>
      </c>
      <c r="H938">
        <f>IF('Раздел 4'!S48&gt;='Раздел 4'!T48,0,1)</f>
        <v>0</v>
      </c>
    </row>
    <row r="939" spans="1:8" x14ac:dyDescent="0.2">
      <c r="A939">
        <f t="shared" si="19"/>
        <v>609542</v>
      </c>
      <c r="B939" s="32">
        <v>4</v>
      </c>
      <c r="C939" s="32">
        <v>232</v>
      </c>
      <c r="D939" s="32">
        <v>232</v>
      </c>
      <c r="E939" s="32" t="s">
        <v>912</v>
      </c>
      <c r="H939">
        <f>IF('Раздел 4'!S49&gt;='Раздел 4'!T49,0,1)</f>
        <v>0</v>
      </c>
    </row>
    <row r="940" spans="1:8" x14ac:dyDescent="0.2">
      <c r="A940">
        <f t="shared" si="19"/>
        <v>609542</v>
      </c>
      <c r="B940" s="32">
        <v>4</v>
      </c>
      <c r="C940" s="32">
        <v>233</v>
      </c>
      <c r="D940" s="32">
        <v>233</v>
      </c>
      <c r="E940" s="32" t="s">
        <v>913</v>
      </c>
      <c r="H940">
        <f>IF('Раздел 4'!S50&gt;='Раздел 4'!T50,0,1)</f>
        <v>0</v>
      </c>
    </row>
    <row r="941" spans="1:8" x14ac:dyDescent="0.2">
      <c r="A941">
        <f t="shared" si="19"/>
        <v>609542</v>
      </c>
      <c r="B941" s="32">
        <v>4</v>
      </c>
      <c r="C941" s="32">
        <v>234</v>
      </c>
      <c r="D941" s="32">
        <v>234</v>
      </c>
      <c r="E941" s="32" t="s">
        <v>914</v>
      </c>
      <c r="H941">
        <f>IF('Раздел 4'!S51&gt;='Раздел 4'!T51,0,1)</f>
        <v>0</v>
      </c>
    </row>
    <row r="942" spans="1:8" x14ac:dyDescent="0.2">
      <c r="A942">
        <f t="shared" si="19"/>
        <v>609542</v>
      </c>
      <c r="B942" s="32">
        <v>4</v>
      </c>
      <c r="C942" s="32">
        <v>235</v>
      </c>
      <c r="D942" s="32">
        <v>235</v>
      </c>
      <c r="E942" s="32" t="s">
        <v>915</v>
      </c>
      <c r="H942">
        <f>IF('Раздел 4'!S52&gt;='Раздел 4'!T52,0,1)</f>
        <v>0</v>
      </c>
    </row>
    <row r="943" spans="1:8" x14ac:dyDescent="0.2">
      <c r="A943">
        <f t="shared" si="19"/>
        <v>609542</v>
      </c>
      <c r="B943" s="32">
        <v>4</v>
      </c>
      <c r="C943" s="32">
        <v>236</v>
      </c>
      <c r="D943" s="32">
        <v>236</v>
      </c>
      <c r="E943" s="32" t="s">
        <v>916</v>
      </c>
      <c r="H943">
        <f>IF('Раздел 4'!S53&gt;='Раздел 4'!T53,0,1)</f>
        <v>0</v>
      </c>
    </row>
    <row r="944" spans="1:8" x14ac:dyDescent="0.2">
      <c r="A944">
        <f t="shared" si="19"/>
        <v>609542</v>
      </c>
      <c r="B944" s="32">
        <v>4</v>
      </c>
      <c r="C944" s="32">
        <v>237</v>
      </c>
      <c r="D944" s="32">
        <v>237</v>
      </c>
      <c r="E944" s="32" t="s">
        <v>755</v>
      </c>
      <c r="H944">
        <f>IF('Раздел 4'!S54&gt;='Раздел 4'!T54,0,1)</f>
        <v>0</v>
      </c>
    </row>
    <row r="945" spans="1:8" x14ac:dyDescent="0.2">
      <c r="A945">
        <f t="shared" si="19"/>
        <v>609542</v>
      </c>
      <c r="B945" s="32">
        <v>4</v>
      </c>
      <c r="C945" s="32">
        <v>238</v>
      </c>
      <c r="D945" s="32">
        <v>238</v>
      </c>
      <c r="E945" s="32" t="s">
        <v>756</v>
      </c>
      <c r="H945">
        <f>IF('Раздел 4'!S55&gt;='Раздел 4'!T55,0,1)</f>
        <v>0</v>
      </c>
    </row>
    <row r="946" spans="1:8" x14ac:dyDescent="0.2">
      <c r="A946">
        <f t="shared" si="19"/>
        <v>609542</v>
      </c>
      <c r="B946" s="32">
        <v>4</v>
      </c>
      <c r="C946" s="32">
        <v>239</v>
      </c>
      <c r="D946" s="32">
        <v>239</v>
      </c>
      <c r="E946" s="32" t="s">
        <v>757</v>
      </c>
      <c r="H946">
        <f>IF('Раздел 4'!S56&gt;='Раздел 4'!T56,0,1)</f>
        <v>0</v>
      </c>
    </row>
    <row r="947" spans="1:8" x14ac:dyDescent="0.2">
      <c r="A947">
        <f t="shared" si="19"/>
        <v>609542</v>
      </c>
      <c r="B947" s="32">
        <v>4</v>
      </c>
      <c r="C947" s="32">
        <v>240</v>
      </c>
      <c r="D947" s="32">
        <v>240</v>
      </c>
      <c r="E947" s="32" t="s">
        <v>758</v>
      </c>
      <c r="H947">
        <f>IF('Раздел 4'!S57&gt;='Раздел 4'!T57,0,1)</f>
        <v>0</v>
      </c>
    </row>
    <row r="948" spans="1:8" x14ac:dyDescent="0.2">
      <c r="A948">
        <f t="shared" si="19"/>
        <v>609542</v>
      </c>
      <c r="B948" s="32">
        <v>4</v>
      </c>
      <c r="C948" s="32">
        <v>241</v>
      </c>
      <c r="D948" s="32">
        <v>241</v>
      </c>
      <c r="E948" s="32" t="s">
        <v>759</v>
      </c>
      <c r="H948">
        <f>IF('Раздел 4'!S58&gt;='Раздел 4'!T58,0,1)</f>
        <v>0</v>
      </c>
    </row>
    <row r="949" spans="1:8" x14ac:dyDescent="0.2">
      <c r="A949">
        <f t="shared" si="19"/>
        <v>609542</v>
      </c>
      <c r="B949" s="32">
        <v>4</v>
      </c>
      <c r="C949" s="32">
        <v>242</v>
      </c>
      <c r="D949" s="32">
        <v>242</v>
      </c>
      <c r="E949" s="32" t="s">
        <v>760</v>
      </c>
      <c r="H949">
        <f>IF('Раздел 4'!S59&gt;='Раздел 4'!T59,0,1)</f>
        <v>0</v>
      </c>
    </row>
    <row r="950" spans="1:8" x14ac:dyDescent="0.2">
      <c r="A950">
        <f t="shared" si="19"/>
        <v>609542</v>
      </c>
      <c r="B950" s="32">
        <v>4</v>
      </c>
      <c r="C950" s="32">
        <v>243</v>
      </c>
      <c r="D950" s="32">
        <v>243</v>
      </c>
      <c r="E950" s="32" t="s">
        <v>719</v>
      </c>
      <c r="H950">
        <f>IF('Раздел 4'!P21&gt;='Раздел 4'!Q21+'Раздел 4'!R21,0,1)</f>
        <v>0</v>
      </c>
    </row>
    <row r="951" spans="1:8" x14ac:dyDescent="0.2">
      <c r="A951">
        <f t="shared" si="19"/>
        <v>609542</v>
      </c>
      <c r="B951" s="32">
        <v>4</v>
      </c>
      <c r="C951" s="32">
        <v>244</v>
      </c>
      <c r="D951" s="32">
        <v>244</v>
      </c>
      <c r="E951" s="32" t="s">
        <v>720</v>
      </c>
      <c r="H951">
        <f>IF('Раздел 4'!P22&gt;='Раздел 4'!Q22+'Раздел 4'!R22,0,1)</f>
        <v>0</v>
      </c>
    </row>
    <row r="952" spans="1:8" x14ac:dyDescent="0.2">
      <c r="A952">
        <f t="shared" si="19"/>
        <v>609542</v>
      </c>
      <c r="B952" s="32">
        <v>4</v>
      </c>
      <c r="C952" s="32">
        <v>245</v>
      </c>
      <c r="D952" s="32">
        <v>245</v>
      </c>
      <c r="E952" s="32" t="s">
        <v>721</v>
      </c>
      <c r="H952">
        <f>IF('Раздел 4'!P23&gt;='Раздел 4'!Q23+'Раздел 4'!R23,0,1)</f>
        <v>0</v>
      </c>
    </row>
    <row r="953" spans="1:8" x14ac:dyDescent="0.2">
      <c r="A953">
        <f t="shared" si="19"/>
        <v>609542</v>
      </c>
      <c r="B953" s="32">
        <v>4</v>
      </c>
      <c r="C953" s="32">
        <v>246</v>
      </c>
      <c r="D953" s="32">
        <v>246</v>
      </c>
      <c r="E953" s="32" t="s">
        <v>722</v>
      </c>
      <c r="H953">
        <f>IF('Раздел 4'!P24&gt;='Раздел 4'!Q24+'Раздел 4'!R24,0,1)</f>
        <v>0</v>
      </c>
    </row>
    <row r="954" spans="1:8" x14ac:dyDescent="0.2">
      <c r="A954">
        <f t="shared" si="19"/>
        <v>609542</v>
      </c>
      <c r="B954" s="32">
        <v>4</v>
      </c>
      <c r="C954" s="32">
        <v>247</v>
      </c>
      <c r="D954" s="32">
        <v>247</v>
      </c>
      <c r="E954" s="32" t="s">
        <v>723</v>
      </c>
      <c r="H954">
        <f>IF('Раздел 4'!P25&gt;='Раздел 4'!Q25+'Раздел 4'!R25,0,1)</f>
        <v>0</v>
      </c>
    </row>
    <row r="955" spans="1:8" x14ac:dyDescent="0.2">
      <c r="A955">
        <f t="shared" si="19"/>
        <v>609542</v>
      </c>
      <c r="B955" s="32">
        <v>4</v>
      </c>
      <c r="C955" s="32">
        <v>248</v>
      </c>
      <c r="D955" s="32">
        <v>248</v>
      </c>
      <c r="E955" s="32" t="s">
        <v>724</v>
      </c>
      <c r="H955">
        <f>IF('Раздел 4'!P26&gt;='Раздел 4'!Q26+'Раздел 4'!R26,0,1)</f>
        <v>0</v>
      </c>
    </row>
    <row r="956" spans="1:8" x14ac:dyDescent="0.2">
      <c r="A956">
        <f t="shared" si="19"/>
        <v>609542</v>
      </c>
      <c r="B956" s="32">
        <v>4</v>
      </c>
      <c r="C956" s="32">
        <v>249</v>
      </c>
      <c r="D956" s="32">
        <v>249</v>
      </c>
      <c r="E956" s="32" t="s">
        <v>725</v>
      </c>
      <c r="H956">
        <f>IF('Раздел 4'!P27&gt;='Раздел 4'!Q27+'Раздел 4'!R27,0,1)</f>
        <v>0</v>
      </c>
    </row>
    <row r="957" spans="1:8" x14ac:dyDescent="0.2">
      <c r="A957">
        <f t="shared" si="19"/>
        <v>609542</v>
      </c>
      <c r="B957" s="32">
        <v>4</v>
      </c>
      <c r="C957" s="32">
        <v>250</v>
      </c>
      <c r="D957" s="32">
        <v>250</v>
      </c>
      <c r="E957" s="32" t="s">
        <v>726</v>
      </c>
      <c r="H957">
        <f>IF('Раздел 4'!P28&gt;='Раздел 4'!Q28+'Раздел 4'!R28,0,1)</f>
        <v>0</v>
      </c>
    </row>
    <row r="958" spans="1:8" x14ac:dyDescent="0.2">
      <c r="A958">
        <f t="shared" si="19"/>
        <v>609542</v>
      </c>
      <c r="B958" s="32">
        <v>4</v>
      </c>
      <c r="C958" s="32">
        <v>251</v>
      </c>
      <c r="D958" s="32">
        <v>251</v>
      </c>
      <c r="E958" s="32" t="s">
        <v>727</v>
      </c>
      <c r="H958">
        <f>IF('Раздел 4'!P29&gt;='Раздел 4'!Q29+'Раздел 4'!R29,0,1)</f>
        <v>0</v>
      </c>
    </row>
    <row r="959" spans="1:8" x14ac:dyDescent="0.2">
      <c r="A959">
        <f t="shared" si="19"/>
        <v>609542</v>
      </c>
      <c r="B959" s="32">
        <v>4</v>
      </c>
      <c r="C959" s="32">
        <v>252</v>
      </c>
      <c r="D959" s="32">
        <v>252</v>
      </c>
      <c r="E959" s="32" t="s">
        <v>728</v>
      </c>
      <c r="H959">
        <f>IF('Раздел 4'!P30&gt;='Раздел 4'!Q30+'Раздел 4'!R30,0,1)</f>
        <v>0</v>
      </c>
    </row>
    <row r="960" spans="1:8" x14ac:dyDescent="0.2">
      <c r="A960">
        <f t="shared" si="19"/>
        <v>609542</v>
      </c>
      <c r="B960" s="32">
        <v>4</v>
      </c>
      <c r="C960" s="32">
        <v>253</v>
      </c>
      <c r="D960" s="32">
        <v>253</v>
      </c>
      <c r="E960" s="32" t="s">
        <v>729</v>
      </c>
      <c r="H960">
        <f>IF('Раздел 4'!P31&gt;='Раздел 4'!Q31+'Раздел 4'!R31,0,1)</f>
        <v>0</v>
      </c>
    </row>
    <row r="961" spans="1:8" x14ac:dyDescent="0.2">
      <c r="A961">
        <f t="shared" si="19"/>
        <v>609542</v>
      </c>
      <c r="B961" s="32">
        <v>4</v>
      </c>
      <c r="C961" s="32">
        <v>254</v>
      </c>
      <c r="D961" s="32">
        <v>254</v>
      </c>
      <c r="E961" s="32" t="s">
        <v>730</v>
      </c>
      <c r="H961">
        <f>IF('Раздел 4'!P32&gt;='Раздел 4'!Q32+'Раздел 4'!R32,0,1)</f>
        <v>0</v>
      </c>
    </row>
    <row r="962" spans="1:8" x14ac:dyDescent="0.2">
      <c r="A962">
        <f t="shared" si="19"/>
        <v>609542</v>
      </c>
      <c r="B962" s="32">
        <v>4</v>
      </c>
      <c r="C962" s="32">
        <v>255</v>
      </c>
      <c r="D962" s="32">
        <v>255</v>
      </c>
      <c r="E962" s="32" t="s">
        <v>0</v>
      </c>
      <c r="H962">
        <f>IF('Раздел 4'!P33&gt;='Раздел 4'!Q33+'Раздел 4'!R33,0,1)</f>
        <v>0</v>
      </c>
    </row>
    <row r="963" spans="1:8" x14ac:dyDescent="0.2">
      <c r="A963">
        <f t="shared" si="19"/>
        <v>609542</v>
      </c>
      <c r="B963" s="32">
        <v>4</v>
      </c>
      <c r="C963" s="32">
        <v>256</v>
      </c>
      <c r="D963" s="32">
        <v>256</v>
      </c>
      <c r="E963" s="32" t="s">
        <v>1</v>
      </c>
      <c r="H963">
        <f>IF('Раздел 4'!P34&gt;='Раздел 4'!Q34+'Раздел 4'!R34,0,1)</f>
        <v>0</v>
      </c>
    </row>
    <row r="964" spans="1:8" x14ac:dyDescent="0.2">
      <c r="A964">
        <f t="shared" si="19"/>
        <v>609542</v>
      </c>
      <c r="B964" s="32">
        <v>4</v>
      </c>
      <c r="C964" s="32">
        <v>257</v>
      </c>
      <c r="D964" s="32">
        <v>257</v>
      </c>
      <c r="E964" s="32" t="s">
        <v>2</v>
      </c>
      <c r="H964">
        <f>IF('Раздел 4'!P35&gt;='Раздел 4'!Q35+'Раздел 4'!R35,0,1)</f>
        <v>0</v>
      </c>
    </row>
    <row r="965" spans="1:8" x14ac:dyDescent="0.2">
      <c r="A965">
        <f t="shared" si="19"/>
        <v>609542</v>
      </c>
      <c r="B965" s="32">
        <v>4</v>
      </c>
      <c r="C965" s="32">
        <v>258</v>
      </c>
      <c r="D965" s="32">
        <v>258</v>
      </c>
      <c r="E965" s="32" t="s">
        <v>3</v>
      </c>
      <c r="H965">
        <f>IF('Раздел 4'!P36&gt;='Раздел 4'!Q36+'Раздел 4'!R36,0,1)</f>
        <v>0</v>
      </c>
    </row>
    <row r="966" spans="1:8" x14ac:dyDescent="0.2">
      <c r="A966">
        <f t="shared" si="19"/>
        <v>609542</v>
      </c>
      <c r="B966" s="32">
        <v>4</v>
      </c>
      <c r="C966" s="32">
        <v>259</v>
      </c>
      <c r="D966" s="32">
        <v>259</v>
      </c>
      <c r="E966" s="32" t="s">
        <v>4</v>
      </c>
      <c r="H966">
        <f>IF('Раздел 4'!P37&gt;='Раздел 4'!Q37+'Раздел 4'!R37,0,1)</f>
        <v>0</v>
      </c>
    </row>
    <row r="967" spans="1:8" x14ac:dyDescent="0.2">
      <c r="A967">
        <f t="shared" si="19"/>
        <v>609542</v>
      </c>
      <c r="B967" s="32">
        <v>4</v>
      </c>
      <c r="C967" s="32">
        <v>260</v>
      </c>
      <c r="D967" s="32">
        <v>260</v>
      </c>
      <c r="E967" s="32" t="s">
        <v>5</v>
      </c>
      <c r="H967">
        <f>IF('Раздел 4'!P38&gt;='Раздел 4'!Q38+'Раздел 4'!R38,0,1)</f>
        <v>0</v>
      </c>
    </row>
    <row r="968" spans="1:8" x14ac:dyDescent="0.2">
      <c r="A968">
        <f t="shared" si="19"/>
        <v>609542</v>
      </c>
      <c r="B968" s="32">
        <v>4</v>
      </c>
      <c r="C968" s="32">
        <v>261</v>
      </c>
      <c r="D968" s="32">
        <v>261</v>
      </c>
      <c r="E968" s="32" t="s">
        <v>6</v>
      </c>
      <c r="H968">
        <f>IF('Раздел 4'!P39&gt;='Раздел 4'!Q39+'Раздел 4'!R39,0,1)</f>
        <v>0</v>
      </c>
    </row>
    <row r="969" spans="1:8" x14ac:dyDescent="0.2">
      <c r="A969">
        <f t="shared" si="19"/>
        <v>609542</v>
      </c>
      <c r="B969" s="32">
        <v>4</v>
      </c>
      <c r="C969" s="32">
        <v>262</v>
      </c>
      <c r="D969" s="32">
        <v>262</v>
      </c>
      <c r="E969" s="32" t="s">
        <v>7</v>
      </c>
      <c r="H969">
        <f>IF('Раздел 4'!P40&gt;='Раздел 4'!Q40+'Раздел 4'!R40,0,1)</f>
        <v>0</v>
      </c>
    </row>
    <row r="970" spans="1:8" x14ac:dyDescent="0.2">
      <c r="A970">
        <f t="shared" si="19"/>
        <v>609542</v>
      </c>
      <c r="B970" s="32">
        <v>4</v>
      </c>
      <c r="C970" s="32">
        <v>263</v>
      </c>
      <c r="D970" s="32">
        <v>263</v>
      </c>
      <c r="E970" s="32" t="s">
        <v>8</v>
      </c>
      <c r="H970">
        <f>IF('Раздел 4'!P41&gt;='Раздел 4'!Q41+'Раздел 4'!R41,0,1)</f>
        <v>0</v>
      </c>
    </row>
    <row r="971" spans="1:8" x14ac:dyDescent="0.2">
      <c r="A971">
        <f t="shared" si="19"/>
        <v>609542</v>
      </c>
      <c r="B971" s="32">
        <v>4</v>
      </c>
      <c r="C971" s="32">
        <v>264</v>
      </c>
      <c r="D971" s="32">
        <v>264</v>
      </c>
      <c r="E971" s="32" t="s">
        <v>9</v>
      </c>
      <c r="H971">
        <f>IF('Раздел 4'!P42&gt;='Раздел 4'!Q42+'Раздел 4'!R42,0,1)</f>
        <v>0</v>
      </c>
    </row>
    <row r="972" spans="1:8" x14ac:dyDescent="0.2">
      <c r="A972">
        <f t="shared" si="19"/>
        <v>609542</v>
      </c>
      <c r="B972" s="32">
        <v>4</v>
      </c>
      <c r="C972" s="32">
        <v>265</v>
      </c>
      <c r="D972" s="32">
        <v>265</v>
      </c>
      <c r="E972" s="32" t="s">
        <v>939</v>
      </c>
      <c r="H972">
        <f>IF('Раздел 4'!P43&gt;='Раздел 4'!Q43+'Раздел 4'!R43,0,1)</f>
        <v>0</v>
      </c>
    </row>
    <row r="973" spans="1:8" x14ac:dyDescent="0.2">
      <c r="A973">
        <f t="shared" si="19"/>
        <v>609542</v>
      </c>
      <c r="B973" s="32">
        <v>4</v>
      </c>
      <c r="C973" s="32">
        <v>266</v>
      </c>
      <c r="D973" s="32">
        <v>266</v>
      </c>
      <c r="E973" s="32" t="s">
        <v>940</v>
      </c>
      <c r="H973">
        <f>IF('Раздел 4'!P44&gt;='Раздел 4'!Q44+'Раздел 4'!R44,0,1)</f>
        <v>0</v>
      </c>
    </row>
    <row r="974" spans="1:8" x14ac:dyDescent="0.2">
      <c r="A974">
        <f t="shared" si="19"/>
        <v>609542</v>
      </c>
      <c r="B974" s="32">
        <v>4</v>
      </c>
      <c r="C974" s="32">
        <v>267</v>
      </c>
      <c r="D974" s="32">
        <v>267</v>
      </c>
      <c r="E974" s="32" t="s">
        <v>941</v>
      </c>
      <c r="H974">
        <f>IF('Раздел 4'!P45&gt;='Раздел 4'!Q45+'Раздел 4'!R45,0,1)</f>
        <v>0</v>
      </c>
    </row>
    <row r="975" spans="1:8" x14ac:dyDescent="0.2">
      <c r="A975">
        <f t="shared" si="19"/>
        <v>609542</v>
      </c>
      <c r="B975" s="32">
        <v>4</v>
      </c>
      <c r="C975" s="32">
        <v>268</v>
      </c>
      <c r="D975" s="32">
        <v>268</v>
      </c>
      <c r="E975" s="32" t="s">
        <v>942</v>
      </c>
      <c r="H975">
        <f>IF('Раздел 4'!P46&gt;='Раздел 4'!Q46+'Раздел 4'!R46,0,1)</f>
        <v>0</v>
      </c>
    </row>
    <row r="976" spans="1:8" x14ac:dyDescent="0.2">
      <c r="A976">
        <f t="shared" si="19"/>
        <v>609542</v>
      </c>
      <c r="B976" s="32">
        <v>4</v>
      </c>
      <c r="C976" s="32">
        <v>269</v>
      </c>
      <c r="D976" s="32">
        <v>269</v>
      </c>
      <c r="E976" s="32" t="s">
        <v>943</v>
      </c>
      <c r="H976">
        <f>IF('Раздел 4'!P47&gt;='Раздел 4'!Q47+'Раздел 4'!R47,0,1)</f>
        <v>0</v>
      </c>
    </row>
    <row r="977" spans="1:8" x14ac:dyDescent="0.2">
      <c r="A977">
        <f t="shared" si="19"/>
        <v>609542</v>
      </c>
      <c r="B977" s="32">
        <v>4</v>
      </c>
      <c r="C977" s="32">
        <v>270</v>
      </c>
      <c r="D977" s="32">
        <v>270</v>
      </c>
      <c r="E977" s="32" t="s">
        <v>944</v>
      </c>
      <c r="H977">
        <f>IF('Раздел 4'!P48&gt;='Раздел 4'!Q48+'Раздел 4'!R48,0,1)</f>
        <v>0</v>
      </c>
    </row>
    <row r="978" spans="1:8" x14ac:dyDescent="0.2">
      <c r="A978">
        <f t="shared" si="19"/>
        <v>609542</v>
      </c>
      <c r="B978" s="32">
        <v>4</v>
      </c>
      <c r="C978" s="32">
        <v>271</v>
      </c>
      <c r="D978" s="32">
        <v>271</v>
      </c>
      <c r="E978" s="32" t="s">
        <v>945</v>
      </c>
      <c r="H978">
        <f>IF('Раздел 4'!P49&gt;='Раздел 4'!Q49+'Раздел 4'!R49,0,1)</f>
        <v>0</v>
      </c>
    </row>
    <row r="979" spans="1:8" x14ac:dyDescent="0.2">
      <c r="A979">
        <f t="shared" si="19"/>
        <v>609542</v>
      </c>
      <c r="B979" s="32">
        <v>4</v>
      </c>
      <c r="C979" s="32">
        <v>272</v>
      </c>
      <c r="D979" s="32">
        <v>272</v>
      </c>
      <c r="E979" s="32" t="s">
        <v>946</v>
      </c>
      <c r="H979">
        <f>IF('Раздел 4'!P50&gt;='Раздел 4'!Q50+'Раздел 4'!R50,0,1)</f>
        <v>0</v>
      </c>
    </row>
    <row r="980" spans="1:8" x14ac:dyDescent="0.2">
      <c r="A980">
        <f t="shared" si="19"/>
        <v>609542</v>
      </c>
      <c r="B980" s="32">
        <v>4</v>
      </c>
      <c r="C980" s="32">
        <v>273</v>
      </c>
      <c r="D980" s="32">
        <v>273</v>
      </c>
      <c r="E980" s="32" t="s">
        <v>947</v>
      </c>
      <c r="H980">
        <f>IF('Раздел 4'!P51&gt;='Раздел 4'!Q51+'Раздел 4'!R51,0,1)</f>
        <v>0</v>
      </c>
    </row>
    <row r="981" spans="1:8" x14ac:dyDescent="0.2">
      <c r="A981">
        <f t="shared" si="19"/>
        <v>609542</v>
      </c>
      <c r="B981" s="32">
        <v>4</v>
      </c>
      <c r="C981" s="32">
        <v>274</v>
      </c>
      <c r="D981" s="32">
        <v>274</v>
      </c>
      <c r="E981" s="32" t="s">
        <v>948</v>
      </c>
      <c r="H981">
        <f>IF('Раздел 4'!P52&gt;='Раздел 4'!Q52+'Раздел 4'!R52,0,1)</f>
        <v>0</v>
      </c>
    </row>
    <row r="982" spans="1:8" x14ac:dyDescent="0.2">
      <c r="A982">
        <f t="shared" ref="A982:A989" si="20">P_3</f>
        <v>609542</v>
      </c>
      <c r="B982" s="32">
        <v>4</v>
      </c>
      <c r="C982" s="32">
        <v>275</v>
      </c>
      <c r="D982" s="32">
        <v>275</v>
      </c>
      <c r="E982" s="32" t="s">
        <v>949</v>
      </c>
      <c r="H982">
        <f>IF('Раздел 4'!P53&gt;='Раздел 4'!Q53+'Раздел 4'!R53,0,1)</f>
        <v>0</v>
      </c>
    </row>
    <row r="983" spans="1:8" x14ac:dyDescent="0.2">
      <c r="A983">
        <f t="shared" si="20"/>
        <v>609542</v>
      </c>
      <c r="B983" s="32">
        <v>4</v>
      </c>
      <c r="C983" s="32">
        <v>276</v>
      </c>
      <c r="D983" s="32">
        <v>276</v>
      </c>
      <c r="E983" s="32" t="s">
        <v>761</v>
      </c>
      <c r="H983">
        <f>IF('Раздел 4'!P54&gt;='Раздел 4'!Q54+'Раздел 4'!R54,0,1)</f>
        <v>0</v>
      </c>
    </row>
    <row r="984" spans="1:8" x14ac:dyDescent="0.2">
      <c r="A984">
        <f t="shared" si="20"/>
        <v>609542</v>
      </c>
      <c r="B984" s="32">
        <v>4</v>
      </c>
      <c r="C984" s="32">
        <v>277</v>
      </c>
      <c r="D984" s="32">
        <v>277</v>
      </c>
      <c r="E984" s="32" t="s">
        <v>762</v>
      </c>
      <c r="H984">
        <f>IF('Раздел 4'!P55&gt;='Раздел 4'!Q55+'Раздел 4'!R55,0,1)</f>
        <v>0</v>
      </c>
    </row>
    <row r="985" spans="1:8" x14ac:dyDescent="0.2">
      <c r="A985">
        <f t="shared" si="20"/>
        <v>609542</v>
      </c>
      <c r="B985" s="32">
        <v>4</v>
      </c>
      <c r="C985" s="32">
        <v>278</v>
      </c>
      <c r="D985" s="32">
        <v>278</v>
      </c>
      <c r="E985" s="32" t="s">
        <v>763</v>
      </c>
      <c r="H985">
        <f>IF('Раздел 4'!P56&gt;='Раздел 4'!Q56+'Раздел 4'!R56,0,1)</f>
        <v>0</v>
      </c>
    </row>
    <row r="986" spans="1:8" x14ac:dyDescent="0.2">
      <c r="A986">
        <f t="shared" si="20"/>
        <v>609542</v>
      </c>
      <c r="B986" s="32">
        <v>4</v>
      </c>
      <c r="C986" s="32">
        <v>279</v>
      </c>
      <c r="D986" s="32">
        <v>279</v>
      </c>
      <c r="E986" s="32" t="s">
        <v>764</v>
      </c>
      <c r="H986">
        <f>IF('Раздел 4'!P57&gt;='Раздел 4'!Q57+'Раздел 4'!R57,0,1)</f>
        <v>0</v>
      </c>
    </row>
    <row r="987" spans="1:8" x14ac:dyDescent="0.2">
      <c r="A987">
        <f t="shared" si="20"/>
        <v>609542</v>
      </c>
      <c r="B987" s="32">
        <v>4</v>
      </c>
      <c r="C987" s="32">
        <v>280</v>
      </c>
      <c r="D987" s="32">
        <v>280</v>
      </c>
      <c r="E987" s="32" t="s">
        <v>765</v>
      </c>
      <c r="H987">
        <f>IF('Раздел 4'!P58&gt;='Раздел 4'!Q58+'Раздел 4'!R58,0,1)</f>
        <v>0</v>
      </c>
    </row>
    <row r="988" spans="1:8" x14ac:dyDescent="0.2">
      <c r="A988">
        <f t="shared" si="20"/>
        <v>609542</v>
      </c>
      <c r="B988" s="32">
        <v>4</v>
      </c>
      <c r="C988" s="32">
        <v>281</v>
      </c>
      <c r="D988" s="32">
        <v>281</v>
      </c>
      <c r="E988" s="32" t="s">
        <v>766</v>
      </c>
      <c r="H988">
        <f>IF('Раздел 4'!P59&gt;='Раздел 4'!Q59+'Раздел 4'!R59,0,1)</f>
        <v>0</v>
      </c>
    </row>
    <row r="989" spans="1:8" x14ac:dyDescent="0.2">
      <c r="A989">
        <f t="shared" si="20"/>
        <v>609542</v>
      </c>
      <c r="B989" s="32">
        <v>4</v>
      </c>
      <c r="C989" s="32">
        <v>282</v>
      </c>
      <c r="D989" s="32">
        <v>282</v>
      </c>
      <c r="E989" s="32" t="s">
        <v>950</v>
      </c>
      <c r="H989">
        <f>IF('Раздел 4'!P21&gt;=SUM('Раздел 4'!P22:P23),0,1)</f>
        <v>0</v>
      </c>
    </row>
    <row r="990" spans="1:8" x14ac:dyDescent="0.2">
      <c r="A990">
        <f t="shared" ref="A990:A1050" si="21">P_3</f>
        <v>609542</v>
      </c>
      <c r="B990" s="32">
        <v>4</v>
      </c>
      <c r="C990" s="32">
        <v>283</v>
      </c>
      <c r="D990" s="32">
        <v>283</v>
      </c>
      <c r="E990" s="32" t="s">
        <v>951</v>
      </c>
      <c r="H990">
        <f>IF('Раздел 4'!Q21&gt;=SUM('Раздел 4'!Q22:Q23),0,1)</f>
        <v>0</v>
      </c>
    </row>
    <row r="991" spans="1:8" x14ac:dyDescent="0.2">
      <c r="A991">
        <f t="shared" si="21"/>
        <v>609542</v>
      </c>
      <c r="B991" s="32">
        <v>4</v>
      </c>
      <c r="C991" s="32">
        <v>284</v>
      </c>
      <c r="D991" s="32">
        <v>284</v>
      </c>
      <c r="E991" s="32" t="s">
        <v>952</v>
      </c>
      <c r="H991">
        <f>IF('Раздел 4'!R21&gt;=SUM('Раздел 4'!R22:R23),0,1)</f>
        <v>0</v>
      </c>
    </row>
    <row r="992" spans="1:8" x14ac:dyDescent="0.2">
      <c r="A992">
        <f t="shared" si="21"/>
        <v>609542</v>
      </c>
      <c r="B992" s="32">
        <v>4</v>
      </c>
      <c r="C992" s="32">
        <v>285</v>
      </c>
      <c r="D992" s="32">
        <v>285</v>
      </c>
      <c r="E992" s="32" t="s">
        <v>1241</v>
      </c>
      <c r="H992">
        <f>IF('Раздел 4'!S21&gt;=SUM('Раздел 4'!S22:S23),0,1)</f>
        <v>0</v>
      </c>
    </row>
    <row r="993" spans="1:8" x14ac:dyDescent="0.2">
      <c r="A993">
        <f t="shared" si="21"/>
        <v>609542</v>
      </c>
      <c r="B993" s="32">
        <v>4</v>
      </c>
      <c r="C993" s="32">
        <v>286</v>
      </c>
      <c r="D993" s="32">
        <v>286</v>
      </c>
      <c r="E993" s="32" t="s">
        <v>1242</v>
      </c>
      <c r="H993">
        <f>IF('Раздел 4'!T21&gt;=SUM('Раздел 4'!T22:T23),0,1)</f>
        <v>0</v>
      </c>
    </row>
    <row r="994" spans="1:8" x14ac:dyDescent="0.2">
      <c r="A994">
        <f t="shared" si="21"/>
        <v>609542</v>
      </c>
      <c r="B994" s="32">
        <v>4</v>
      </c>
      <c r="C994" s="32">
        <v>287</v>
      </c>
      <c r="D994" s="32">
        <v>287</v>
      </c>
      <c r="E994" s="32" t="s">
        <v>1243</v>
      </c>
      <c r="H994">
        <f>IF('Раздел 4'!P25&gt;=SUM('Раздел 4'!P26:P27),0,1)</f>
        <v>0</v>
      </c>
    </row>
    <row r="995" spans="1:8" x14ac:dyDescent="0.2">
      <c r="A995">
        <f t="shared" si="21"/>
        <v>609542</v>
      </c>
      <c r="B995" s="32">
        <v>4</v>
      </c>
      <c r="C995" s="32">
        <v>288</v>
      </c>
      <c r="D995" s="32">
        <v>288</v>
      </c>
      <c r="E995" s="32" t="s">
        <v>1244</v>
      </c>
      <c r="H995">
        <f>IF('Раздел 4'!Q25&gt;=SUM('Раздел 4'!Q26:Q27),0,1)</f>
        <v>0</v>
      </c>
    </row>
    <row r="996" spans="1:8" x14ac:dyDescent="0.2">
      <c r="A996">
        <f t="shared" si="21"/>
        <v>609542</v>
      </c>
      <c r="B996" s="32">
        <v>4</v>
      </c>
      <c r="C996" s="32">
        <v>289</v>
      </c>
      <c r="D996" s="32">
        <v>289</v>
      </c>
      <c r="E996" s="32" t="s">
        <v>1245</v>
      </c>
      <c r="H996">
        <f>IF('Раздел 4'!R25&gt;=SUM('Раздел 4'!R26:R27),0,1)</f>
        <v>0</v>
      </c>
    </row>
    <row r="997" spans="1:8" x14ac:dyDescent="0.2">
      <c r="A997">
        <f t="shared" si="21"/>
        <v>609542</v>
      </c>
      <c r="B997" s="32">
        <v>4</v>
      </c>
      <c r="C997" s="32">
        <v>290</v>
      </c>
      <c r="D997" s="32">
        <v>290</v>
      </c>
      <c r="E997" s="32" t="s">
        <v>1246</v>
      </c>
      <c r="H997">
        <f>IF('Раздел 4'!S25&gt;=SUM('Раздел 4'!S26:S27),0,1)</f>
        <v>0</v>
      </c>
    </row>
    <row r="998" spans="1:8" x14ac:dyDescent="0.2">
      <c r="A998">
        <f t="shared" si="21"/>
        <v>609542</v>
      </c>
      <c r="B998" s="32">
        <v>4</v>
      </c>
      <c r="C998" s="32">
        <v>291</v>
      </c>
      <c r="D998" s="32">
        <v>291</v>
      </c>
      <c r="E998" s="32" t="s">
        <v>1247</v>
      </c>
      <c r="H998">
        <f>IF('Раздел 4'!T25&gt;=SUM('Раздел 4'!T26:T27),0,1)</f>
        <v>0</v>
      </c>
    </row>
    <row r="999" spans="1:8" x14ac:dyDescent="0.2">
      <c r="A999">
        <f t="shared" si="21"/>
        <v>609542</v>
      </c>
      <c r="B999" s="32">
        <v>4</v>
      </c>
      <c r="C999" s="32">
        <v>292</v>
      </c>
      <c r="D999" s="32">
        <v>292</v>
      </c>
      <c r="E999" s="32" t="s">
        <v>1248</v>
      </c>
      <c r="H999">
        <f>IF('Раздел 4'!P28&gt;=SUM('Раздел 4'!P29:P30),0,1)</f>
        <v>0</v>
      </c>
    </row>
    <row r="1000" spans="1:8" x14ac:dyDescent="0.2">
      <c r="A1000">
        <f t="shared" si="21"/>
        <v>609542</v>
      </c>
      <c r="B1000" s="32">
        <v>4</v>
      </c>
      <c r="C1000" s="32">
        <v>293</v>
      </c>
      <c r="D1000" s="32">
        <v>293</v>
      </c>
      <c r="E1000" s="32" t="s">
        <v>1249</v>
      </c>
      <c r="H1000">
        <f>IF('Раздел 4'!Q28&gt;=SUM('Раздел 4'!Q29:Q30),0,1)</f>
        <v>0</v>
      </c>
    </row>
    <row r="1001" spans="1:8" x14ac:dyDescent="0.2">
      <c r="A1001">
        <f t="shared" si="21"/>
        <v>609542</v>
      </c>
      <c r="B1001" s="32">
        <v>4</v>
      </c>
      <c r="C1001" s="32">
        <v>294</v>
      </c>
      <c r="D1001" s="32">
        <v>294</v>
      </c>
      <c r="E1001" s="32" t="s">
        <v>563</v>
      </c>
      <c r="H1001">
        <f>IF('Раздел 4'!R28&gt;=SUM('Раздел 4'!R29:R30),0,1)</f>
        <v>0</v>
      </c>
    </row>
    <row r="1002" spans="1:8" x14ac:dyDescent="0.2">
      <c r="A1002">
        <f t="shared" si="21"/>
        <v>609542</v>
      </c>
      <c r="B1002" s="32">
        <v>4</v>
      </c>
      <c r="C1002" s="32">
        <v>295</v>
      </c>
      <c r="D1002" s="32">
        <v>295</v>
      </c>
      <c r="E1002" s="32" t="s">
        <v>564</v>
      </c>
      <c r="H1002">
        <f>IF('Раздел 4'!S28&gt;=SUM('Раздел 4'!S29:S30),0,1)</f>
        <v>0</v>
      </c>
    </row>
    <row r="1003" spans="1:8" x14ac:dyDescent="0.2">
      <c r="A1003">
        <f t="shared" si="21"/>
        <v>609542</v>
      </c>
      <c r="B1003" s="32">
        <v>4</v>
      </c>
      <c r="C1003" s="32">
        <v>296</v>
      </c>
      <c r="D1003" s="32">
        <v>296</v>
      </c>
      <c r="E1003" s="32" t="s">
        <v>565</v>
      </c>
      <c r="H1003">
        <f>IF('Раздел 4'!T28&gt;=SUM('Раздел 4'!T29:T30),0,1)</f>
        <v>0</v>
      </c>
    </row>
    <row r="1004" spans="1:8" x14ac:dyDescent="0.2">
      <c r="A1004">
        <f t="shared" si="21"/>
        <v>609542</v>
      </c>
      <c r="B1004" s="32">
        <v>4</v>
      </c>
      <c r="C1004" s="32">
        <v>297</v>
      </c>
      <c r="D1004" s="32">
        <v>297</v>
      </c>
      <c r="E1004" s="32" t="s">
        <v>566</v>
      </c>
      <c r="H1004">
        <f>IF('Раздел 4'!P32&gt;=SUM('Раздел 4'!P33:P34),0,1)</f>
        <v>0</v>
      </c>
    </row>
    <row r="1005" spans="1:8" x14ac:dyDescent="0.2">
      <c r="A1005">
        <f t="shared" si="21"/>
        <v>609542</v>
      </c>
      <c r="B1005" s="32">
        <v>4</v>
      </c>
      <c r="C1005" s="32">
        <v>298</v>
      </c>
      <c r="D1005" s="32">
        <v>298</v>
      </c>
      <c r="E1005" s="32" t="s">
        <v>567</v>
      </c>
      <c r="H1005">
        <f>IF('Раздел 4'!Q32&gt;=SUM('Раздел 4'!Q33:Q34),0,1)</f>
        <v>0</v>
      </c>
    </row>
    <row r="1006" spans="1:8" x14ac:dyDescent="0.2">
      <c r="A1006">
        <f t="shared" si="21"/>
        <v>609542</v>
      </c>
      <c r="B1006" s="32">
        <v>4</v>
      </c>
      <c r="C1006" s="32">
        <v>299</v>
      </c>
      <c r="D1006" s="32">
        <v>299</v>
      </c>
      <c r="E1006" s="32" t="s">
        <v>568</v>
      </c>
      <c r="H1006">
        <f>IF('Раздел 4'!R32&gt;=SUM('Раздел 4'!R33:R34),0,1)</f>
        <v>0</v>
      </c>
    </row>
    <row r="1007" spans="1:8" x14ac:dyDescent="0.2">
      <c r="A1007">
        <f t="shared" si="21"/>
        <v>609542</v>
      </c>
      <c r="B1007" s="32">
        <v>4</v>
      </c>
      <c r="C1007" s="32">
        <v>300</v>
      </c>
      <c r="D1007" s="32">
        <v>300</v>
      </c>
      <c r="E1007" s="32" t="s">
        <v>569</v>
      </c>
      <c r="H1007">
        <f>IF('Раздел 4'!S32&gt;=SUM('Раздел 4'!S33:S34),0,1)</f>
        <v>0</v>
      </c>
    </row>
    <row r="1008" spans="1:8" x14ac:dyDescent="0.2">
      <c r="A1008">
        <f t="shared" si="21"/>
        <v>609542</v>
      </c>
      <c r="B1008" s="32">
        <v>4</v>
      </c>
      <c r="C1008" s="32">
        <v>301</v>
      </c>
      <c r="D1008" s="32">
        <v>301</v>
      </c>
      <c r="E1008" s="32" t="s">
        <v>570</v>
      </c>
      <c r="H1008">
        <f>IF('Раздел 4'!T32&gt;=SUM('Раздел 4'!T33:T34),0,1)</f>
        <v>0</v>
      </c>
    </row>
    <row r="1009" spans="1:8" x14ac:dyDescent="0.2">
      <c r="A1009">
        <f t="shared" si="21"/>
        <v>609542</v>
      </c>
      <c r="B1009" s="32">
        <v>4</v>
      </c>
      <c r="C1009" s="32">
        <v>302</v>
      </c>
      <c r="D1009" s="32">
        <v>302</v>
      </c>
      <c r="E1009" s="32" t="s">
        <v>581</v>
      </c>
      <c r="H1009">
        <f>IF('Раздел 4'!P36&gt;=SUM('Раздел 4'!P37:P38),0,1)</f>
        <v>0</v>
      </c>
    </row>
    <row r="1010" spans="1:8" x14ac:dyDescent="0.2">
      <c r="A1010">
        <f t="shared" si="21"/>
        <v>609542</v>
      </c>
      <c r="B1010" s="32">
        <v>4</v>
      </c>
      <c r="C1010" s="32">
        <v>303</v>
      </c>
      <c r="D1010" s="32">
        <v>303</v>
      </c>
      <c r="E1010" s="32" t="s">
        <v>582</v>
      </c>
      <c r="H1010">
        <f>IF('Раздел 4'!Q36&gt;=SUM('Раздел 4'!Q37:Q38),0,1)</f>
        <v>0</v>
      </c>
    </row>
    <row r="1011" spans="1:8" x14ac:dyDescent="0.2">
      <c r="A1011">
        <f t="shared" si="21"/>
        <v>609542</v>
      </c>
      <c r="B1011" s="32">
        <v>4</v>
      </c>
      <c r="C1011" s="32">
        <v>304</v>
      </c>
      <c r="D1011" s="32">
        <v>304</v>
      </c>
      <c r="E1011" s="32" t="s">
        <v>583</v>
      </c>
      <c r="H1011">
        <f>IF('Раздел 4'!R36&gt;=SUM('Раздел 4'!R37:R38),0,1)</f>
        <v>0</v>
      </c>
    </row>
    <row r="1012" spans="1:8" x14ac:dyDescent="0.2">
      <c r="A1012">
        <f t="shared" si="21"/>
        <v>609542</v>
      </c>
      <c r="B1012" s="32">
        <v>4</v>
      </c>
      <c r="C1012" s="32">
        <v>305</v>
      </c>
      <c r="D1012" s="32">
        <v>305</v>
      </c>
      <c r="E1012" s="32" t="s">
        <v>584</v>
      </c>
      <c r="H1012">
        <f>IF('Раздел 4'!S36&gt;=SUM('Раздел 4'!S37:S38),0,1)</f>
        <v>0</v>
      </c>
    </row>
    <row r="1013" spans="1:8" x14ac:dyDescent="0.2">
      <c r="A1013">
        <f t="shared" si="21"/>
        <v>609542</v>
      </c>
      <c r="B1013" s="32">
        <v>4</v>
      </c>
      <c r="C1013" s="32">
        <v>306</v>
      </c>
      <c r="D1013" s="32">
        <v>306</v>
      </c>
      <c r="E1013" s="32" t="s">
        <v>585</v>
      </c>
      <c r="H1013">
        <f>IF('Раздел 4'!T36&gt;=SUM('Раздел 4'!T37:T38),0,1)</f>
        <v>0</v>
      </c>
    </row>
    <row r="1014" spans="1:8" x14ac:dyDescent="0.2">
      <c r="A1014">
        <f t="shared" si="21"/>
        <v>609542</v>
      </c>
      <c r="B1014" s="32">
        <v>4</v>
      </c>
      <c r="C1014" s="32">
        <v>307</v>
      </c>
      <c r="D1014" s="32">
        <v>307</v>
      </c>
      <c r="E1014" s="32" t="s">
        <v>576</v>
      </c>
      <c r="H1014">
        <f>IF('Раздел 4'!P40&gt;=SUM('Раздел 4'!P41:P42),0,1)</f>
        <v>0</v>
      </c>
    </row>
    <row r="1015" spans="1:8" x14ac:dyDescent="0.2">
      <c r="A1015">
        <f t="shared" si="21"/>
        <v>609542</v>
      </c>
      <c r="B1015" s="32">
        <v>4</v>
      </c>
      <c r="C1015" s="32">
        <v>308</v>
      </c>
      <c r="D1015" s="32">
        <v>308</v>
      </c>
      <c r="E1015" s="32" t="s">
        <v>577</v>
      </c>
      <c r="H1015">
        <f>IF('Раздел 4'!Q40&gt;=SUM('Раздел 4'!Q41:Q42),0,1)</f>
        <v>0</v>
      </c>
    </row>
    <row r="1016" spans="1:8" x14ac:dyDescent="0.2">
      <c r="A1016">
        <f t="shared" si="21"/>
        <v>609542</v>
      </c>
      <c r="B1016" s="32">
        <v>4</v>
      </c>
      <c r="C1016" s="32">
        <v>309</v>
      </c>
      <c r="D1016" s="32">
        <v>309</v>
      </c>
      <c r="E1016" s="32" t="s">
        <v>578</v>
      </c>
      <c r="H1016">
        <f>IF('Раздел 4'!R40&gt;=SUM('Раздел 4'!R41:R42),0,1)</f>
        <v>0</v>
      </c>
    </row>
    <row r="1017" spans="1:8" x14ac:dyDescent="0.2">
      <c r="A1017">
        <f t="shared" si="21"/>
        <v>609542</v>
      </c>
      <c r="B1017" s="32">
        <v>4</v>
      </c>
      <c r="C1017" s="32">
        <v>310</v>
      </c>
      <c r="D1017" s="32">
        <v>310</v>
      </c>
      <c r="E1017" s="32" t="s">
        <v>579</v>
      </c>
      <c r="H1017">
        <f>IF('Раздел 4'!S40&gt;=SUM('Раздел 4'!S41:S42),0,1)</f>
        <v>0</v>
      </c>
    </row>
    <row r="1018" spans="1:8" x14ac:dyDescent="0.2">
      <c r="A1018">
        <f t="shared" si="21"/>
        <v>609542</v>
      </c>
      <c r="B1018" s="32">
        <v>4</v>
      </c>
      <c r="C1018" s="32">
        <v>311</v>
      </c>
      <c r="D1018" s="32">
        <v>311</v>
      </c>
      <c r="E1018" s="32" t="s">
        <v>580</v>
      </c>
      <c r="H1018">
        <f>IF('Раздел 4'!T40&gt;=SUM('Раздел 4'!T41:T42),0,1)</f>
        <v>0</v>
      </c>
    </row>
    <row r="1019" spans="1:8" x14ac:dyDescent="0.2">
      <c r="A1019">
        <f t="shared" si="21"/>
        <v>609542</v>
      </c>
      <c r="B1019" s="32">
        <v>4</v>
      </c>
      <c r="C1019" s="32">
        <v>312</v>
      </c>
      <c r="D1019" s="32">
        <v>312</v>
      </c>
      <c r="E1019" s="32" t="s">
        <v>571</v>
      </c>
      <c r="H1019">
        <f>IF('Раздел 4'!P43&gt;=SUM('Раздел 4'!P45:P46),0,1)</f>
        <v>0</v>
      </c>
    </row>
    <row r="1020" spans="1:8" x14ac:dyDescent="0.2">
      <c r="A1020">
        <f t="shared" si="21"/>
        <v>609542</v>
      </c>
      <c r="B1020" s="32">
        <v>4</v>
      </c>
      <c r="C1020" s="32">
        <v>313</v>
      </c>
      <c r="D1020" s="32">
        <v>313</v>
      </c>
      <c r="E1020" s="32" t="s">
        <v>572</v>
      </c>
      <c r="H1020">
        <f>IF('Раздел 4'!Q43&gt;=SUM('Раздел 4'!Q45:Q46),0,1)</f>
        <v>0</v>
      </c>
    </row>
    <row r="1021" spans="1:8" x14ac:dyDescent="0.2">
      <c r="A1021">
        <f t="shared" si="21"/>
        <v>609542</v>
      </c>
      <c r="B1021" s="32">
        <v>4</v>
      </c>
      <c r="C1021" s="32">
        <v>314</v>
      </c>
      <c r="D1021" s="32">
        <v>314</v>
      </c>
      <c r="E1021" s="32" t="s">
        <v>573</v>
      </c>
      <c r="H1021">
        <f>IF('Раздел 4'!R43&gt;=SUM('Раздел 4'!R45:R46),0,1)</f>
        <v>0</v>
      </c>
    </row>
    <row r="1022" spans="1:8" x14ac:dyDescent="0.2">
      <c r="A1022">
        <f t="shared" si="21"/>
        <v>609542</v>
      </c>
      <c r="B1022" s="32">
        <v>4</v>
      </c>
      <c r="C1022" s="32">
        <v>315</v>
      </c>
      <c r="D1022" s="32">
        <v>315</v>
      </c>
      <c r="E1022" s="32" t="s">
        <v>574</v>
      </c>
      <c r="H1022">
        <f>IF('Раздел 4'!S43&gt;=SUM('Раздел 4'!S45:S46),0,1)</f>
        <v>0</v>
      </c>
    </row>
    <row r="1023" spans="1:8" x14ac:dyDescent="0.2">
      <c r="A1023">
        <f t="shared" si="21"/>
        <v>609542</v>
      </c>
      <c r="B1023" s="32">
        <v>4</v>
      </c>
      <c r="C1023" s="32">
        <v>316</v>
      </c>
      <c r="D1023" s="32">
        <v>316</v>
      </c>
      <c r="E1023" s="32" t="s">
        <v>575</v>
      </c>
      <c r="H1023">
        <f>IF('Раздел 4'!T43&gt;=SUM('Раздел 4'!T45:T46),0,1)</f>
        <v>0</v>
      </c>
    </row>
    <row r="1024" spans="1:8" x14ac:dyDescent="0.2">
      <c r="A1024">
        <f t="shared" si="21"/>
        <v>609542</v>
      </c>
      <c r="B1024" s="32">
        <v>4</v>
      </c>
      <c r="C1024" s="32">
        <v>317</v>
      </c>
      <c r="D1024" s="32">
        <v>317</v>
      </c>
      <c r="E1024" s="32" t="s">
        <v>1152</v>
      </c>
      <c r="H1024">
        <f>IF('Раздел 4'!P48&gt;=SUM('Раздел 4'!P50:P51),0,1)</f>
        <v>0</v>
      </c>
    </row>
    <row r="1025" spans="1:8" x14ac:dyDescent="0.2">
      <c r="A1025">
        <f t="shared" si="21"/>
        <v>609542</v>
      </c>
      <c r="B1025" s="32">
        <v>4</v>
      </c>
      <c r="C1025" s="32">
        <v>318</v>
      </c>
      <c r="D1025" s="32">
        <v>318</v>
      </c>
      <c r="E1025" s="32" t="s">
        <v>1153</v>
      </c>
      <c r="H1025">
        <f>IF('Раздел 4'!Q48&gt;=SUM('Раздел 4'!Q50:Q51),0,1)</f>
        <v>0</v>
      </c>
    </row>
    <row r="1026" spans="1:8" x14ac:dyDescent="0.2">
      <c r="A1026">
        <f t="shared" si="21"/>
        <v>609542</v>
      </c>
      <c r="B1026" s="32">
        <v>4</v>
      </c>
      <c r="C1026" s="32">
        <v>319</v>
      </c>
      <c r="D1026" s="32">
        <v>319</v>
      </c>
      <c r="E1026" s="32" t="s">
        <v>1154</v>
      </c>
      <c r="H1026">
        <f>IF('Раздел 4'!R48&gt;=SUM('Раздел 4'!R50:R51),0,1)</f>
        <v>0</v>
      </c>
    </row>
    <row r="1027" spans="1:8" x14ac:dyDescent="0.2">
      <c r="A1027">
        <f t="shared" si="21"/>
        <v>609542</v>
      </c>
      <c r="B1027" s="32">
        <v>4</v>
      </c>
      <c r="C1027" s="32">
        <v>320</v>
      </c>
      <c r="D1027" s="32">
        <v>320</v>
      </c>
      <c r="E1027" s="32" t="s">
        <v>1155</v>
      </c>
      <c r="H1027">
        <f>IF('Раздел 4'!S48&gt;=SUM('Раздел 4'!S50:S51),0,1)</f>
        <v>0</v>
      </c>
    </row>
    <row r="1028" spans="1:8" x14ac:dyDescent="0.2">
      <c r="A1028">
        <f t="shared" si="21"/>
        <v>609542</v>
      </c>
      <c r="B1028" s="32">
        <v>4</v>
      </c>
      <c r="C1028" s="32">
        <v>321</v>
      </c>
      <c r="D1028" s="32">
        <v>321</v>
      </c>
      <c r="E1028" s="32" t="s">
        <v>1156</v>
      </c>
      <c r="H1028">
        <f>IF('Раздел 4'!T48&gt;=SUM('Раздел 4'!T50:T51),0,1)</f>
        <v>0</v>
      </c>
    </row>
    <row r="1029" spans="1:8" x14ac:dyDescent="0.2">
      <c r="A1029">
        <f t="shared" si="21"/>
        <v>609542</v>
      </c>
      <c r="B1029" s="32">
        <v>4</v>
      </c>
      <c r="C1029" s="32">
        <v>322</v>
      </c>
      <c r="D1029" s="32">
        <v>322</v>
      </c>
      <c r="E1029" s="32" t="s">
        <v>767</v>
      </c>
      <c r="H1029">
        <f>IF('Раздел 4'!P54&gt;='Раздел 4'!P55,0,1)</f>
        <v>0</v>
      </c>
    </row>
    <row r="1030" spans="1:8" x14ac:dyDescent="0.2">
      <c r="A1030">
        <f t="shared" si="21"/>
        <v>609542</v>
      </c>
      <c r="B1030" s="32">
        <v>4</v>
      </c>
      <c r="C1030" s="32">
        <v>323</v>
      </c>
      <c r="D1030" s="32">
        <v>323</v>
      </c>
      <c r="E1030" s="32" t="s">
        <v>768</v>
      </c>
      <c r="H1030">
        <f>IF('Раздел 4'!Q54&gt;='Раздел 4'!Q55,0,1)</f>
        <v>0</v>
      </c>
    </row>
    <row r="1031" spans="1:8" x14ac:dyDescent="0.2">
      <c r="A1031">
        <f t="shared" si="21"/>
        <v>609542</v>
      </c>
      <c r="B1031" s="32">
        <v>4</v>
      </c>
      <c r="C1031" s="32">
        <v>324</v>
      </c>
      <c r="D1031" s="32">
        <v>324</v>
      </c>
      <c r="E1031" s="32" t="s">
        <v>769</v>
      </c>
      <c r="H1031">
        <f>IF('Раздел 4'!R54&gt;='Раздел 4'!R55,0,1)</f>
        <v>0</v>
      </c>
    </row>
    <row r="1032" spans="1:8" x14ac:dyDescent="0.2">
      <c r="A1032">
        <f t="shared" si="21"/>
        <v>609542</v>
      </c>
      <c r="B1032" s="32">
        <v>4</v>
      </c>
      <c r="C1032" s="32">
        <v>325</v>
      </c>
      <c r="D1032" s="32">
        <v>325</v>
      </c>
      <c r="E1032" s="32" t="s">
        <v>770</v>
      </c>
      <c r="H1032">
        <f>IF('Раздел 4'!S54&gt;='Раздел 4'!S55,0,1)</f>
        <v>0</v>
      </c>
    </row>
    <row r="1033" spans="1:8" x14ac:dyDescent="0.2">
      <c r="A1033">
        <f t="shared" si="21"/>
        <v>609542</v>
      </c>
      <c r="B1033" s="32">
        <v>4</v>
      </c>
      <c r="C1033" s="32">
        <v>326</v>
      </c>
      <c r="D1033" s="32">
        <v>326</v>
      </c>
      <c r="E1033" s="32" t="s">
        <v>771</v>
      </c>
      <c r="H1033">
        <f>IF('Раздел 4'!T54&gt;='Раздел 4'!T55,0,1)</f>
        <v>0</v>
      </c>
    </row>
    <row r="1034" spans="1:8" x14ac:dyDescent="0.2">
      <c r="A1034">
        <f t="shared" si="21"/>
        <v>609542</v>
      </c>
      <c r="B1034" s="32">
        <v>4</v>
      </c>
      <c r="C1034" s="32">
        <v>327</v>
      </c>
      <c r="D1034" s="32">
        <v>327</v>
      </c>
      <c r="E1034" s="32" t="s">
        <v>772</v>
      </c>
      <c r="H1034">
        <f>IF('Раздел 4'!P54&gt;='Раздел 4'!P57,0,1)</f>
        <v>0</v>
      </c>
    </row>
    <row r="1035" spans="1:8" x14ac:dyDescent="0.2">
      <c r="A1035">
        <f t="shared" si="21"/>
        <v>609542</v>
      </c>
      <c r="B1035" s="32">
        <v>4</v>
      </c>
      <c r="C1035" s="32">
        <v>328</v>
      </c>
      <c r="D1035" s="32">
        <v>328</v>
      </c>
      <c r="E1035" s="32" t="s">
        <v>773</v>
      </c>
      <c r="H1035">
        <f>IF('Раздел 4'!Q54&gt;='Раздел 4'!Q57,0,1)</f>
        <v>0</v>
      </c>
    </row>
    <row r="1036" spans="1:8" x14ac:dyDescent="0.2">
      <c r="A1036">
        <f t="shared" si="21"/>
        <v>609542</v>
      </c>
      <c r="B1036" s="32">
        <v>4</v>
      </c>
      <c r="C1036" s="32">
        <v>329</v>
      </c>
      <c r="D1036" s="32">
        <v>329</v>
      </c>
      <c r="E1036" s="32" t="s">
        <v>774</v>
      </c>
      <c r="H1036">
        <f>IF('Раздел 4'!R54&gt;='Раздел 4'!R57,0,1)</f>
        <v>0</v>
      </c>
    </row>
    <row r="1037" spans="1:8" x14ac:dyDescent="0.2">
      <c r="A1037">
        <f>P_3</f>
        <v>609542</v>
      </c>
      <c r="B1037" s="32">
        <v>4</v>
      </c>
      <c r="C1037" s="32">
        <v>330</v>
      </c>
      <c r="D1037" s="32">
        <v>330</v>
      </c>
      <c r="E1037" s="32" t="s">
        <v>775</v>
      </c>
      <c r="H1037">
        <f>IF('Раздел 4'!S54&gt;='Раздел 4'!S57,0,1)</f>
        <v>0</v>
      </c>
    </row>
    <row r="1038" spans="1:8" x14ac:dyDescent="0.2">
      <c r="A1038">
        <f t="shared" si="21"/>
        <v>609542</v>
      </c>
      <c r="B1038" s="32">
        <v>4</v>
      </c>
      <c r="C1038" s="32">
        <v>331</v>
      </c>
      <c r="D1038" s="32">
        <v>331</v>
      </c>
      <c r="E1038" s="32" t="s">
        <v>776</v>
      </c>
      <c r="H1038">
        <f>IF('Раздел 4'!T54&gt;='Раздел 4'!T57,0,1)</f>
        <v>0</v>
      </c>
    </row>
    <row r="1039" spans="1:8" x14ac:dyDescent="0.2">
      <c r="A1039">
        <f t="shared" si="21"/>
        <v>609542</v>
      </c>
      <c r="B1039" s="32">
        <v>4</v>
      </c>
      <c r="C1039" s="32">
        <v>332</v>
      </c>
      <c r="D1039" s="32">
        <v>332</v>
      </c>
      <c r="E1039" s="32" t="s">
        <v>777</v>
      </c>
      <c r="H1039">
        <f>IF('Раздел 4'!P54&gt;='Раздел 4'!P58,0,1)</f>
        <v>0</v>
      </c>
    </row>
    <row r="1040" spans="1:8" x14ac:dyDescent="0.2">
      <c r="A1040">
        <f t="shared" si="21"/>
        <v>609542</v>
      </c>
      <c r="B1040" s="32">
        <v>4</v>
      </c>
      <c r="C1040" s="32">
        <v>333</v>
      </c>
      <c r="D1040" s="32">
        <v>333</v>
      </c>
      <c r="E1040" s="32" t="s">
        <v>778</v>
      </c>
      <c r="H1040">
        <f>IF('Раздел 4'!Q54&gt;='Раздел 4'!Q58,0,1)</f>
        <v>0</v>
      </c>
    </row>
    <row r="1041" spans="1:8" x14ac:dyDescent="0.2">
      <c r="A1041">
        <f t="shared" si="21"/>
        <v>609542</v>
      </c>
      <c r="B1041" s="32">
        <v>4</v>
      </c>
      <c r="C1041" s="32">
        <v>334</v>
      </c>
      <c r="D1041" s="32">
        <v>334</v>
      </c>
      <c r="E1041" s="32" t="s">
        <v>779</v>
      </c>
      <c r="H1041">
        <f>IF('Раздел 4'!R54&gt;='Раздел 4'!R58,0,1)</f>
        <v>0</v>
      </c>
    </row>
    <row r="1042" spans="1:8" x14ac:dyDescent="0.2">
      <c r="A1042">
        <f t="shared" si="21"/>
        <v>609542</v>
      </c>
      <c r="B1042" s="32">
        <v>4</v>
      </c>
      <c r="C1042" s="32">
        <v>335</v>
      </c>
      <c r="D1042" s="32">
        <v>335</v>
      </c>
      <c r="E1042" s="32" t="s">
        <v>780</v>
      </c>
      <c r="H1042">
        <f>IF('Раздел 4'!S54&gt;='Раздел 4'!S58,0,1)</f>
        <v>0</v>
      </c>
    </row>
    <row r="1043" spans="1:8" x14ac:dyDescent="0.2">
      <c r="A1043">
        <f t="shared" si="21"/>
        <v>609542</v>
      </c>
      <c r="B1043" s="32">
        <v>4</v>
      </c>
      <c r="C1043" s="32">
        <v>336</v>
      </c>
      <c r="D1043" s="32">
        <v>336</v>
      </c>
      <c r="E1043" s="32" t="s">
        <v>781</v>
      </c>
      <c r="H1043">
        <f>IF('Раздел 4'!T54&gt;='Раздел 4'!T58,0,1)</f>
        <v>0</v>
      </c>
    </row>
    <row r="1044" spans="1:8" x14ac:dyDescent="0.2">
      <c r="A1044">
        <f t="shared" si="21"/>
        <v>609542</v>
      </c>
      <c r="B1044" s="32">
        <v>4</v>
      </c>
      <c r="C1044" s="32">
        <v>337</v>
      </c>
      <c r="D1044" s="32">
        <v>337</v>
      </c>
      <c r="E1044" s="32" t="s">
        <v>782</v>
      </c>
      <c r="H1044">
        <f>IF('Раздел 4'!P54&gt;='Раздел 4'!P59,0,1)</f>
        <v>0</v>
      </c>
    </row>
    <row r="1045" spans="1:8" x14ac:dyDescent="0.2">
      <c r="A1045">
        <f t="shared" si="21"/>
        <v>609542</v>
      </c>
      <c r="B1045" s="32">
        <v>4</v>
      </c>
      <c r="C1045" s="32">
        <v>338</v>
      </c>
      <c r="D1045" s="32">
        <v>338</v>
      </c>
      <c r="E1045" s="32" t="s">
        <v>783</v>
      </c>
      <c r="H1045">
        <f>IF('Раздел 4'!Q54&gt;='Раздел 4'!Q59,0,1)</f>
        <v>0</v>
      </c>
    </row>
    <row r="1046" spans="1:8" x14ac:dyDescent="0.2">
      <c r="A1046">
        <f t="shared" si="21"/>
        <v>609542</v>
      </c>
      <c r="B1046" s="32">
        <v>4</v>
      </c>
      <c r="C1046" s="32">
        <v>339</v>
      </c>
      <c r="D1046" s="32">
        <v>339</v>
      </c>
      <c r="E1046" s="32" t="s">
        <v>784</v>
      </c>
      <c r="H1046">
        <f>IF('Раздел 4'!R54&gt;='Раздел 4'!R59,0,1)</f>
        <v>0</v>
      </c>
    </row>
    <row r="1047" spans="1:8" x14ac:dyDescent="0.2">
      <c r="A1047">
        <f t="shared" si="21"/>
        <v>609542</v>
      </c>
      <c r="B1047" s="32">
        <v>4</v>
      </c>
      <c r="C1047" s="32">
        <v>340</v>
      </c>
      <c r="D1047" s="32">
        <v>340</v>
      </c>
      <c r="E1047" s="32" t="s">
        <v>785</v>
      </c>
      <c r="H1047">
        <f>IF('Раздел 4'!S54&gt;='Раздел 4'!S59,0,1)</f>
        <v>0</v>
      </c>
    </row>
    <row r="1048" spans="1:8" x14ac:dyDescent="0.2">
      <c r="A1048">
        <f t="shared" si="21"/>
        <v>609542</v>
      </c>
      <c r="B1048" s="32">
        <v>4</v>
      </c>
      <c r="C1048" s="32">
        <v>341</v>
      </c>
      <c r="D1048" s="32">
        <v>341</v>
      </c>
      <c r="E1048" s="32" t="s">
        <v>786</v>
      </c>
      <c r="H1048">
        <f>IF('Раздел 4'!T54&gt;='Раздел 4'!T59,0,1)</f>
        <v>0</v>
      </c>
    </row>
    <row r="1049" spans="1:8" x14ac:dyDescent="0.2">
      <c r="A1049">
        <f t="shared" si="21"/>
        <v>609542</v>
      </c>
      <c r="B1049" s="32">
        <v>4</v>
      </c>
      <c r="C1049" s="32">
        <v>342</v>
      </c>
      <c r="D1049" s="32">
        <v>342</v>
      </c>
      <c r="E1049" s="32" t="s">
        <v>787</v>
      </c>
      <c r="H1049">
        <f>IF('Раздел 4'!P55&gt;='Раздел 4'!P56,0,1)</f>
        <v>0</v>
      </c>
    </row>
    <row r="1050" spans="1:8" x14ac:dyDescent="0.2">
      <c r="A1050">
        <f t="shared" si="21"/>
        <v>609542</v>
      </c>
      <c r="B1050" s="32">
        <v>4</v>
      </c>
      <c r="C1050" s="32">
        <v>343</v>
      </c>
      <c r="D1050" s="32">
        <v>343</v>
      </c>
      <c r="E1050" s="32" t="s">
        <v>788</v>
      </c>
      <c r="H1050">
        <f>IF('Раздел 4'!Q55&gt;='Раздел 4'!Q56,0,1)</f>
        <v>0</v>
      </c>
    </row>
    <row r="1051" spans="1:8" x14ac:dyDescent="0.2">
      <c r="A1051">
        <f>P_3</f>
        <v>609542</v>
      </c>
      <c r="B1051" s="32">
        <v>4</v>
      </c>
      <c r="C1051" s="32">
        <v>344</v>
      </c>
      <c r="D1051" s="32">
        <v>344</v>
      </c>
      <c r="E1051" s="32" t="s">
        <v>789</v>
      </c>
      <c r="H1051">
        <f>IF('Раздел 4'!R55&gt;='Раздел 4'!R56,0,1)</f>
        <v>0</v>
      </c>
    </row>
    <row r="1052" spans="1:8" x14ac:dyDescent="0.2">
      <c r="A1052">
        <f>P_3</f>
        <v>609542</v>
      </c>
      <c r="B1052" s="32">
        <v>4</v>
      </c>
      <c r="C1052" s="32">
        <v>345</v>
      </c>
      <c r="D1052" s="32">
        <v>345</v>
      </c>
      <c r="E1052" s="32" t="s">
        <v>790</v>
      </c>
      <c r="H1052">
        <f>IF('Раздел 4'!S55&gt;='Раздел 4'!S56,0,1)</f>
        <v>0</v>
      </c>
    </row>
    <row r="1053" spans="1:8" x14ac:dyDescent="0.2">
      <c r="A1053">
        <f>P_3</f>
        <v>609542</v>
      </c>
      <c r="B1053" s="32">
        <v>4</v>
      </c>
      <c r="C1053" s="32">
        <v>346</v>
      </c>
      <c r="D1053" s="32">
        <v>346</v>
      </c>
      <c r="E1053" s="32" t="s">
        <v>791</v>
      </c>
      <c r="H1053">
        <f>IF('Раздел 4'!T55&gt;='Раздел 4'!T56,0,1)</f>
        <v>0</v>
      </c>
    </row>
    <row r="1054" spans="1:8" x14ac:dyDescent="0.2">
      <c r="A1054" s="50">
        <f t="shared" ref="A1054:A1087" si="22">P_3</f>
        <v>609542</v>
      </c>
      <c r="B1054" s="50">
        <v>5</v>
      </c>
      <c r="C1054" s="50">
        <v>0</v>
      </c>
      <c r="D1054" s="50">
        <v>0</v>
      </c>
      <c r="E1054" s="50" t="str">
        <f>CONCATENATE("Количество ошибок в разделе 5: ",H1054)</f>
        <v>Количество ошибок в разделе 5: 0</v>
      </c>
      <c r="F1054" s="50"/>
      <c r="G1054" s="50"/>
      <c r="H1054" s="51">
        <f>SUM(H1055:H1087)</f>
        <v>0</v>
      </c>
    </row>
    <row r="1055" spans="1:8" x14ac:dyDescent="0.2">
      <c r="A1055">
        <f t="shared" si="22"/>
        <v>609542</v>
      </c>
      <c r="B1055" s="32">
        <v>5</v>
      </c>
      <c r="C1055" s="32">
        <v>1</v>
      </c>
      <c r="D1055" s="32">
        <v>1</v>
      </c>
      <c r="E1055" s="32" t="s">
        <v>412</v>
      </c>
      <c r="H1055">
        <f>IF('Раздел 5'!P21&gt;='Раздел 5'!P22,0,1)</f>
        <v>0</v>
      </c>
    </row>
    <row r="1056" spans="1:8" x14ac:dyDescent="0.2">
      <c r="A1056">
        <f t="shared" si="22"/>
        <v>609542</v>
      </c>
      <c r="B1056" s="32">
        <v>5</v>
      </c>
      <c r="C1056" s="32">
        <v>2</v>
      </c>
      <c r="D1056" s="32">
        <v>2</v>
      </c>
      <c r="E1056" s="32" t="s">
        <v>1119</v>
      </c>
      <c r="H1056">
        <f>IF('Раздел 5'!P23&gt;='Раздел 5'!P24,0,1)</f>
        <v>0</v>
      </c>
    </row>
    <row r="1057" spans="1:8" x14ac:dyDescent="0.2">
      <c r="A1057">
        <f t="shared" si="22"/>
        <v>609542</v>
      </c>
      <c r="B1057" s="32">
        <v>5</v>
      </c>
      <c r="C1057" s="32">
        <v>3</v>
      </c>
      <c r="D1057" s="32">
        <v>3</v>
      </c>
      <c r="E1057" s="32" t="s">
        <v>792</v>
      </c>
      <c r="H1057">
        <f>IF('Раздел 5'!P27&gt;='Раздел 5'!P28,0,1)</f>
        <v>0</v>
      </c>
    </row>
    <row r="1058" spans="1:8" x14ac:dyDescent="0.2">
      <c r="A1058">
        <f t="shared" si="22"/>
        <v>609542</v>
      </c>
      <c r="B1058" s="32">
        <v>5</v>
      </c>
      <c r="C1058" s="32">
        <v>4</v>
      </c>
      <c r="D1058" s="32">
        <v>4</v>
      </c>
      <c r="E1058" s="32" t="s">
        <v>793</v>
      </c>
      <c r="H1058">
        <f>IF('Раздел 5'!P34&gt;='Раздел 5'!P35,0,1)</f>
        <v>0</v>
      </c>
    </row>
    <row r="1059" spans="1:8" x14ac:dyDescent="0.2">
      <c r="A1059">
        <f t="shared" si="22"/>
        <v>609542</v>
      </c>
      <c r="B1059" s="32">
        <v>5</v>
      </c>
      <c r="C1059" s="32">
        <v>5</v>
      </c>
      <c r="D1059" s="32">
        <v>5</v>
      </c>
      <c r="E1059" s="32" t="s">
        <v>794</v>
      </c>
      <c r="H1059">
        <f>IF('Раздел 5'!P41&gt;=SUM('Раздел 5'!P42:P47),0,1)</f>
        <v>0</v>
      </c>
    </row>
    <row r="1060" spans="1:8" x14ac:dyDescent="0.2">
      <c r="A1060">
        <f t="shared" si="22"/>
        <v>609542</v>
      </c>
      <c r="B1060" s="32">
        <v>5</v>
      </c>
      <c r="C1060" s="32">
        <v>6</v>
      </c>
      <c r="D1060" s="32">
        <v>6</v>
      </c>
      <c r="E1060" s="32" t="s">
        <v>1120</v>
      </c>
      <c r="H1060">
        <f>IF('Раздел 5'!P41&gt;='Раздел 5'!P48,0,1)</f>
        <v>0</v>
      </c>
    </row>
    <row r="1061" spans="1:8" x14ac:dyDescent="0.2">
      <c r="A1061">
        <f t="shared" si="22"/>
        <v>609542</v>
      </c>
      <c r="B1061" s="32">
        <v>5</v>
      </c>
      <c r="C1061" s="32">
        <v>7</v>
      </c>
      <c r="D1061" s="32">
        <v>7</v>
      </c>
      <c r="E1061" s="32" t="s">
        <v>795</v>
      </c>
      <c r="H1061">
        <f>IF('Раздел 5'!P56&gt;='Раздел 5'!P57,0,1)</f>
        <v>0</v>
      </c>
    </row>
    <row r="1062" spans="1:8" x14ac:dyDescent="0.2">
      <c r="A1062">
        <f t="shared" si="22"/>
        <v>609542</v>
      </c>
      <c r="B1062" s="32">
        <v>5</v>
      </c>
      <c r="C1062" s="32">
        <v>8</v>
      </c>
      <c r="D1062" s="32">
        <v>8</v>
      </c>
      <c r="E1062" s="32" t="s">
        <v>796</v>
      </c>
      <c r="H1062">
        <f>IF('Раздел 5'!P59&gt;='Раздел 5'!P60,0,1)</f>
        <v>0</v>
      </c>
    </row>
    <row r="1063" spans="1:8" x14ac:dyDescent="0.2">
      <c r="A1063">
        <f t="shared" si="22"/>
        <v>609542</v>
      </c>
      <c r="B1063" s="32">
        <v>5</v>
      </c>
      <c r="C1063" s="32">
        <v>9</v>
      </c>
      <c r="D1063" s="32">
        <v>9</v>
      </c>
      <c r="E1063" s="32" t="s">
        <v>797</v>
      </c>
      <c r="H1063">
        <f>IF('Раздел 5'!P49&gt;='Раздел 5'!P50,0,1)</f>
        <v>0</v>
      </c>
    </row>
    <row r="1064" spans="1:8" x14ac:dyDescent="0.2">
      <c r="A1064">
        <f t="shared" si="22"/>
        <v>609542</v>
      </c>
      <c r="B1064" s="32">
        <v>5</v>
      </c>
      <c r="C1064" s="32">
        <v>10</v>
      </c>
      <c r="D1064" s="32">
        <v>10</v>
      </c>
      <c r="E1064" s="32" t="s">
        <v>798</v>
      </c>
      <c r="H1064">
        <f>IF('Раздел 5'!P49&gt;='Раздел 5'!P51,0,1)</f>
        <v>0</v>
      </c>
    </row>
    <row r="1065" spans="1:8" x14ac:dyDescent="0.2">
      <c r="A1065">
        <f t="shared" si="22"/>
        <v>609542</v>
      </c>
      <c r="B1065" s="32">
        <v>5</v>
      </c>
      <c r="C1065" s="32">
        <v>11</v>
      </c>
      <c r="D1065" s="32">
        <v>11</v>
      </c>
      <c r="E1065" s="32" t="s">
        <v>799</v>
      </c>
      <c r="H1065">
        <f>IF('Раздел 5'!P49&gt;='Раздел 5'!P52,0,1)</f>
        <v>0</v>
      </c>
    </row>
    <row r="1066" spans="1:8" x14ac:dyDescent="0.2">
      <c r="A1066">
        <f t="shared" si="22"/>
        <v>609542</v>
      </c>
      <c r="B1066" s="32">
        <v>5</v>
      </c>
      <c r="C1066" s="32">
        <v>12</v>
      </c>
      <c r="D1066" s="32">
        <v>12</v>
      </c>
      <c r="E1066" s="32" t="s">
        <v>800</v>
      </c>
      <c r="H1066">
        <f>IF('Раздел 5'!P49&gt;='Раздел 5'!P53,0,1)</f>
        <v>0</v>
      </c>
    </row>
    <row r="1067" spans="1:8" x14ac:dyDescent="0.2">
      <c r="A1067">
        <f t="shared" si="22"/>
        <v>609542</v>
      </c>
      <c r="B1067" s="32">
        <v>5</v>
      </c>
      <c r="C1067" s="32">
        <v>13</v>
      </c>
      <c r="D1067" s="32">
        <v>13</v>
      </c>
      <c r="E1067" s="32" t="s">
        <v>801</v>
      </c>
      <c r="H1067">
        <f>IF('Раздел 5'!P49&gt;='Раздел 5'!P54,0,1)</f>
        <v>0</v>
      </c>
    </row>
    <row r="1068" spans="1:8" x14ac:dyDescent="0.2">
      <c r="A1068">
        <f t="shared" si="22"/>
        <v>609542</v>
      </c>
      <c r="B1068" s="32">
        <v>5</v>
      </c>
      <c r="C1068" s="32">
        <v>14</v>
      </c>
      <c r="D1068" s="32">
        <v>14</v>
      </c>
      <c r="E1068" s="32" t="s">
        <v>802</v>
      </c>
      <c r="H1068">
        <f>IF('Раздел 5'!P49&gt;='Раздел 5'!P55,0,1)</f>
        <v>0</v>
      </c>
    </row>
    <row r="1069" spans="1:8" x14ac:dyDescent="0.2">
      <c r="A1069">
        <f t="shared" si="22"/>
        <v>609542</v>
      </c>
      <c r="B1069" s="32">
        <v>5</v>
      </c>
      <c r="C1069" s="32">
        <v>15</v>
      </c>
      <c r="D1069" s="32">
        <v>15</v>
      </c>
      <c r="E1069" s="32" t="s">
        <v>803</v>
      </c>
      <c r="H1069">
        <f>IF('Раздел 5'!P49&gt;='Раздел 5'!P56,0,1)</f>
        <v>0</v>
      </c>
    </row>
    <row r="1070" spans="1:8" ht="13.5" customHeight="1" x14ac:dyDescent="0.2">
      <c r="A1070">
        <f t="shared" si="22"/>
        <v>609542</v>
      </c>
      <c r="B1070" s="32">
        <v>5</v>
      </c>
      <c r="C1070" s="32">
        <v>16</v>
      </c>
      <c r="D1070" s="32">
        <v>16</v>
      </c>
      <c r="E1070" s="32" t="s">
        <v>817</v>
      </c>
      <c r="H1070">
        <f>IF('Раздел 5'!P63=SUM('Раздел 5'!P64,'Раздел 5'!P68,'Раздел 5'!P69),0,1)</f>
        <v>0</v>
      </c>
    </row>
    <row r="1071" spans="1:8" ht="13.5" customHeight="1" x14ac:dyDescent="0.2">
      <c r="A1071">
        <f t="shared" si="22"/>
        <v>609542</v>
      </c>
      <c r="B1071" s="32">
        <v>5</v>
      </c>
      <c r="C1071" s="32">
        <v>17</v>
      </c>
      <c r="D1071" s="32">
        <v>17</v>
      </c>
      <c r="E1071" s="32" t="s">
        <v>818</v>
      </c>
      <c r="H1071">
        <f>IF('Раздел 5'!P64&gt;=SUM('Раздел 5'!P65:P67),0,1)</f>
        <v>0</v>
      </c>
    </row>
    <row r="1072" spans="1:8" ht="13.5" customHeight="1" x14ac:dyDescent="0.2">
      <c r="A1072">
        <f t="shared" si="22"/>
        <v>609542</v>
      </c>
      <c r="B1072" s="32">
        <v>5</v>
      </c>
      <c r="C1072" s="32">
        <v>18</v>
      </c>
      <c r="D1072" s="32">
        <v>18</v>
      </c>
      <c r="E1072" s="32" t="s">
        <v>819</v>
      </c>
      <c r="H1072">
        <f>IF('Раздел 5'!P70=SUM('Раздел 5'!P71,'Раздел 5'!P75,'Раздел 5'!P76),0,1)</f>
        <v>0</v>
      </c>
    </row>
    <row r="1073" spans="1:8" ht="13.5" customHeight="1" x14ac:dyDescent="0.2">
      <c r="A1073">
        <f t="shared" si="22"/>
        <v>609542</v>
      </c>
      <c r="B1073" s="32">
        <v>5</v>
      </c>
      <c r="C1073" s="32">
        <v>19</v>
      </c>
      <c r="D1073" s="32">
        <v>19</v>
      </c>
      <c r="E1073" s="32" t="s">
        <v>820</v>
      </c>
      <c r="H1073">
        <f>IF('Раздел 5'!P71&gt;=SUM('Раздел 5'!P72:P74),0,1)</f>
        <v>0</v>
      </c>
    </row>
    <row r="1074" spans="1:8" ht="13.5" customHeight="1" x14ac:dyDescent="0.2">
      <c r="A1074">
        <f t="shared" si="22"/>
        <v>609542</v>
      </c>
      <c r="B1074" s="32">
        <v>5</v>
      </c>
      <c r="C1074" s="32">
        <v>20</v>
      </c>
      <c r="D1074" s="32">
        <v>20</v>
      </c>
      <c r="E1074" s="32" t="s">
        <v>821</v>
      </c>
      <c r="H1074">
        <f>IF('Раздел 5'!P77=SUM('Раздел 5'!P78:P80),0,1)</f>
        <v>0</v>
      </c>
    </row>
    <row r="1075" spans="1:8" ht="13.5" customHeight="1" x14ac:dyDescent="0.2">
      <c r="A1075">
        <f t="shared" si="22"/>
        <v>609542</v>
      </c>
      <c r="B1075" s="32">
        <v>5</v>
      </c>
      <c r="C1075" s="32">
        <v>21</v>
      </c>
      <c r="D1075" s="32">
        <v>21</v>
      </c>
      <c r="E1075" s="32" t="s">
        <v>804</v>
      </c>
      <c r="H1075">
        <f>IF('Раздел 5'!P25&gt;='Раздел 5'!P26,0,1)</f>
        <v>0</v>
      </c>
    </row>
    <row r="1076" spans="1:8" ht="13.5" customHeight="1" x14ac:dyDescent="0.2">
      <c r="A1076">
        <f t="shared" si="22"/>
        <v>609542</v>
      </c>
      <c r="B1076" s="32">
        <v>5</v>
      </c>
      <c r="C1076" s="32">
        <v>22</v>
      </c>
      <c r="D1076" s="32">
        <v>22</v>
      </c>
      <c r="E1076" s="32" t="s">
        <v>805</v>
      </c>
      <c r="H1076">
        <f>IF('Раздел 5'!P27&gt;='Раздел 5'!P29,0,1)</f>
        <v>0</v>
      </c>
    </row>
    <row r="1077" spans="1:8" ht="13.5" customHeight="1" x14ac:dyDescent="0.2">
      <c r="A1077">
        <f t="shared" si="22"/>
        <v>609542</v>
      </c>
      <c r="B1077" s="32">
        <v>5</v>
      </c>
      <c r="C1077" s="32">
        <v>23</v>
      </c>
      <c r="D1077" s="32">
        <v>23</v>
      </c>
      <c r="E1077" s="32" t="s">
        <v>806</v>
      </c>
      <c r="H1077">
        <f>IF('Раздел 5'!P27&gt;='Раздел 5'!P30,0,1)</f>
        <v>0</v>
      </c>
    </row>
    <row r="1078" spans="1:8" ht="13.5" customHeight="1" x14ac:dyDescent="0.2">
      <c r="A1078">
        <f t="shared" si="22"/>
        <v>609542</v>
      </c>
      <c r="B1078" s="32">
        <v>5</v>
      </c>
      <c r="C1078" s="32">
        <v>24</v>
      </c>
      <c r="D1078" s="32">
        <v>24</v>
      </c>
      <c r="E1078" s="32" t="s">
        <v>807</v>
      </c>
      <c r="H1078">
        <f>IF('Раздел 5'!P27&gt;='Раздел 5'!P31,0,1)</f>
        <v>0</v>
      </c>
    </row>
    <row r="1079" spans="1:8" ht="13.5" customHeight="1" x14ac:dyDescent="0.2">
      <c r="A1079">
        <f t="shared" si="22"/>
        <v>609542</v>
      </c>
      <c r="B1079" s="32">
        <v>5</v>
      </c>
      <c r="C1079" s="32">
        <v>25</v>
      </c>
      <c r="D1079" s="32">
        <v>25</v>
      </c>
      <c r="E1079" s="32" t="s">
        <v>808</v>
      </c>
      <c r="H1079">
        <f>IF('Раздел 5'!P27&gt;='Раздел 5'!P32,0,1)</f>
        <v>0</v>
      </c>
    </row>
    <row r="1080" spans="1:8" ht="13.5" customHeight="1" x14ac:dyDescent="0.2">
      <c r="A1080">
        <f t="shared" si="22"/>
        <v>609542</v>
      </c>
      <c r="B1080" s="32">
        <v>5</v>
      </c>
      <c r="C1080" s="32">
        <v>26</v>
      </c>
      <c r="D1080" s="32">
        <v>26</v>
      </c>
      <c r="E1080" s="32" t="s">
        <v>809</v>
      </c>
      <c r="H1080">
        <f>IF('Раздел 5'!P27&gt;='Раздел 5'!P33,0,1)</f>
        <v>0</v>
      </c>
    </row>
    <row r="1081" spans="1:8" ht="13.5" customHeight="1" x14ac:dyDescent="0.2">
      <c r="A1081">
        <f t="shared" si="22"/>
        <v>609542</v>
      </c>
      <c r="B1081" s="32">
        <v>5</v>
      </c>
      <c r="C1081" s="32">
        <v>27</v>
      </c>
      <c r="D1081" s="32">
        <v>27</v>
      </c>
      <c r="E1081" s="32" t="s">
        <v>810</v>
      </c>
      <c r="H1081">
        <f>IF('Раздел 5'!P34&gt;='Раздел 5'!P36,0,1)</f>
        <v>0</v>
      </c>
    </row>
    <row r="1082" spans="1:8" ht="13.5" customHeight="1" x14ac:dyDescent="0.2">
      <c r="A1082">
        <f t="shared" si="22"/>
        <v>609542</v>
      </c>
      <c r="B1082" s="32">
        <v>5</v>
      </c>
      <c r="C1082" s="32">
        <v>28</v>
      </c>
      <c r="D1082" s="32">
        <v>28</v>
      </c>
      <c r="E1082" s="32" t="s">
        <v>811</v>
      </c>
      <c r="H1082">
        <f>IF('Раздел 5'!P34&gt;='Раздел 5'!P37,0,1)</f>
        <v>0</v>
      </c>
    </row>
    <row r="1083" spans="1:8" ht="13.5" customHeight="1" x14ac:dyDescent="0.2">
      <c r="A1083">
        <f t="shared" si="22"/>
        <v>609542</v>
      </c>
      <c r="B1083" s="32">
        <v>5</v>
      </c>
      <c r="C1083" s="32">
        <v>29</v>
      </c>
      <c r="D1083" s="32">
        <v>29</v>
      </c>
      <c r="E1083" s="32" t="s">
        <v>812</v>
      </c>
      <c r="H1083">
        <f>IF('Раздел 5'!P61&gt;='Раздел 5'!P62,0,1)</f>
        <v>0</v>
      </c>
    </row>
    <row r="1084" spans="1:8" ht="13.5" customHeight="1" x14ac:dyDescent="0.2">
      <c r="A1084">
        <f t="shared" si="22"/>
        <v>609542</v>
      </c>
      <c r="B1084" s="32">
        <v>5</v>
      </c>
      <c r="C1084" s="32">
        <v>30</v>
      </c>
      <c r="D1084" s="32">
        <v>30</v>
      </c>
      <c r="E1084" s="32" t="s">
        <v>813</v>
      </c>
      <c r="H1084">
        <f>IF('Раздел 5'!P77&gt;='Раздел 5'!P81,0,1)</f>
        <v>0</v>
      </c>
    </row>
    <row r="1085" spans="1:8" ht="13.5" customHeight="1" x14ac:dyDescent="0.2">
      <c r="A1085">
        <f t="shared" si="22"/>
        <v>609542</v>
      </c>
      <c r="B1085" s="32">
        <v>5</v>
      </c>
      <c r="C1085" s="32">
        <v>31</v>
      </c>
      <c r="D1085" s="32">
        <v>31</v>
      </c>
      <c r="E1085" s="32" t="s">
        <v>814</v>
      </c>
      <c r="H1085">
        <f>IF('Раздел 5'!P83&gt;='Раздел 5'!P84,0,1)</f>
        <v>0</v>
      </c>
    </row>
    <row r="1086" spans="1:8" ht="13.5" customHeight="1" x14ac:dyDescent="0.2">
      <c r="A1086">
        <f t="shared" si="22"/>
        <v>609542</v>
      </c>
      <c r="B1086" s="32">
        <v>5</v>
      </c>
      <c r="C1086" s="32">
        <v>32</v>
      </c>
      <c r="D1086" s="32">
        <v>32</v>
      </c>
      <c r="E1086" s="32" t="s">
        <v>815</v>
      </c>
      <c r="H1086">
        <f>IF('Раздел 5'!P85&gt;='Раздел 5'!P86,0,1)</f>
        <v>0</v>
      </c>
    </row>
    <row r="1087" spans="1:8" ht="13.5" customHeight="1" x14ac:dyDescent="0.2">
      <c r="A1087">
        <f t="shared" si="22"/>
        <v>609542</v>
      </c>
      <c r="B1087" s="32">
        <v>5</v>
      </c>
      <c r="C1087" s="32">
        <v>33</v>
      </c>
      <c r="D1087" s="32">
        <v>33</v>
      </c>
      <c r="E1087" s="32" t="s">
        <v>816</v>
      </c>
      <c r="H1087">
        <f>IF('Раздел 5'!P87&gt;='Раздел 5'!P88,0,1)</f>
        <v>0</v>
      </c>
    </row>
    <row r="1088" spans="1:8" x14ac:dyDescent="0.2">
      <c r="A1088" s="50">
        <f t="shared" ref="A1088:A1108" si="23">P_3</f>
        <v>609542</v>
      </c>
      <c r="B1088" s="50">
        <v>6</v>
      </c>
      <c r="C1088" s="50">
        <v>0</v>
      </c>
      <c r="D1088" s="50">
        <v>0</v>
      </c>
      <c r="E1088" s="50" t="str">
        <f>CONCATENATE("Количество ошибок в разделе 6: ",H1088)</f>
        <v>Количество ошибок в разделе 6: 0</v>
      </c>
      <c r="F1088" s="50"/>
      <c r="G1088" s="50"/>
      <c r="H1088" s="51">
        <f>SUM(H1089:H1100)</f>
        <v>0</v>
      </c>
    </row>
    <row r="1089" spans="1:8" x14ac:dyDescent="0.2">
      <c r="A1089">
        <f t="shared" si="23"/>
        <v>609542</v>
      </c>
      <c r="B1089" s="32">
        <v>6</v>
      </c>
      <c r="C1089" s="32">
        <v>1</v>
      </c>
      <c r="D1089" s="32">
        <v>1</v>
      </c>
      <c r="E1089" s="32" t="s">
        <v>1121</v>
      </c>
      <c r="H1089">
        <f>IF('Раздел 6'!P22&gt;='Раздел 6'!P23,0,1)</f>
        <v>0</v>
      </c>
    </row>
    <row r="1090" spans="1:8" x14ac:dyDescent="0.2">
      <c r="A1090">
        <f t="shared" si="23"/>
        <v>609542</v>
      </c>
      <c r="B1090" s="32">
        <v>6</v>
      </c>
      <c r="C1090" s="32">
        <v>2</v>
      </c>
      <c r="D1090" s="32">
        <v>2</v>
      </c>
      <c r="E1090" s="32" t="s">
        <v>1122</v>
      </c>
      <c r="H1090">
        <f>IF('Раздел 6'!P22&gt;='Раздел 6'!P24,0,1)</f>
        <v>0</v>
      </c>
    </row>
    <row r="1091" spans="1:8" x14ac:dyDescent="0.2">
      <c r="A1091">
        <f t="shared" si="23"/>
        <v>609542</v>
      </c>
      <c r="B1091" s="32">
        <v>6</v>
      </c>
      <c r="C1091" s="32">
        <v>3</v>
      </c>
      <c r="D1091" s="32">
        <v>3</v>
      </c>
      <c r="E1091" s="32" t="s">
        <v>1123</v>
      </c>
      <c r="H1091">
        <f>IF('Раздел 6'!P22&gt;='Раздел 6'!P25,0,1)</f>
        <v>0</v>
      </c>
    </row>
    <row r="1092" spans="1:8" x14ac:dyDescent="0.2">
      <c r="A1092">
        <f t="shared" si="23"/>
        <v>609542</v>
      </c>
      <c r="B1092" s="32">
        <v>6</v>
      </c>
      <c r="C1092" s="32">
        <v>4</v>
      </c>
      <c r="D1092" s="32">
        <v>4</v>
      </c>
      <c r="E1092" s="32" t="s">
        <v>1124</v>
      </c>
      <c r="H1092">
        <f>IF('Раздел 6'!P22=SUM('Раздел 6'!P23:P25),0,1)</f>
        <v>0</v>
      </c>
    </row>
    <row r="1093" spans="1:8" x14ac:dyDescent="0.2">
      <c r="A1093">
        <f t="shared" si="23"/>
        <v>609542</v>
      </c>
      <c r="B1093" s="32">
        <v>6</v>
      </c>
      <c r="C1093" s="32">
        <v>5</v>
      </c>
      <c r="D1093" s="32">
        <v>5</v>
      </c>
      <c r="E1093" s="32" t="s">
        <v>822</v>
      </c>
      <c r="H1093">
        <f>IF('Раздел 6'!P26=SUM('Раздел 6'!P27:P30),0,1)</f>
        <v>0</v>
      </c>
    </row>
    <row r="1094" spans="1:8" x14ac:dyDescent="0.2">
      <c r="A1094">
        <f t="shared" si="23"/>
        <v>609542</v>
      </c>
      <c r="B1094" s="32">
        <v>6</v>
      </c>
      <c r="C1094" s="32">
        <v>6</v>
      </c>
      <c r="D1094" s="32">
        <v>6</v>
      </c>
      <c r="E1094" s="32" t="s">
        <v>823</v>
      </c>
      <c r="H1094">
        <f>IF('Раздел 6'!P31=SUM('Раздел 6'!P32:P34),0,1)</f>
        <v>0</v>
      </c>
    </row>
    <row r="1095" spans="1:8" x14ac:dyDescent="0.2">
      <c r="A1095">
        <f t="shared" si="23"/>
        <v>609542</v>
      </c>
      <c r="B1095" s="32">
        <v>6</v>
      </c>
      <c r="C1095" s="32">
        <v>7</v>
      </c>
      <c r="D1095" s="32">
        <v>7</v>
      </c>
      <c r="E1095" s="32" t="s">
        <v>1143</v>
      </c>
      <c r="H1095">
        <f>IF('Раздел 6'!P35&gt;='Раздел 6'!P36,0,1)</f>
        <v>0</v>
      </c>
    </row>
    <row r="1096" spans="1:8" x14ac:dyDescent="0.2">
      <c r="A1096">
        <f t="shared" si="23"/>
        <v>609542</v>
      </c>
      <c r="B1096" s="32">
        <v>6</v>
      </c>
      <c r="C1096" s="32">
        <v>8</v>
      </c>
      <c r="D1096" s="32">
        <v>8</v>
      </c>
      <c r="E1096" s="32" t="s">
        <v>1147</v>
      </c>
      <c r="H1096">
        <f>IF('Раздел 6'!P35&gt;='Раздел 6'!P37,0,1)</f>
        <v>0</v>
      </c>
    </row>
    <row r="1097" spans="1:8" x14ac:dyDescent="0.2">
      <c r="A1097">
        <f t="shared" si="23"/>
        <v>609542</v>
      </c>
      <c r="B1097" s="32">
        <v>6</v>
      </c>
      <c r="C1097" s="32">
        <v>9</v>
      </c>
      <c r="D1097" s="32">
        <v>9</v>
      </c>
      <c r="E1097" s="32" t="s">
        <v>54</v>
      </c>
      <c r="H1097">
        <f>IF('Раздел 6'!P35&gt;='Раздел 6'!P38,0,1)</f>
        <v>0</v>
      </c>
    </row>
    <row r="1098" spans="1:8" x14ac:dyDescent="0.2">
      <c r="A1098">
        <f t="shared" si="23"/>
        <v>609542</v>
      </c>
      <c r="B1098" s="32">
        <v>6</v>
      </c>
      <c r="C1098" s="32">
        <v>10</v>
      </c>
      <c r="D1098" s="32">
        <v>10</v>
      </c>
      <c r="E1098" s="32" t="s">
        <v>824</v>
      </c>
      <c r="H1098">
        <f>IF('Раздел 6'!P35&gt;='Раздел 6'!P39,0,1)</f>
        <v>0</v>
      </c>
    </row>
    <row r="1099" spans="1:8" x14ac:dyDescent="0.2">
      <c r="A1099">
        <f t="shared" si="23"/>
        <v>609542</v>
      </c>
      <c r="B1099" s="32">
        <v>6</v>
      </c>
      <c r="C1099" s="32">
        <v>11</v>
      </c>
      <c r="D1099" s="32">
        <v>11</v>
      </c>
      <c r="E1099" s="32" t="s">
        <v>825</v>
      </c>
      <c r="H1099">
        <f>IF('Раздел 6'!P35&gt;='Раздел 6'!P40,0,1)</f>
        <v>0</v>
      </c>
    </row>
    <row r="1100" spans="1:8" x14ac:dyDescent="0.2">
      <c r="A1100">
        <f t="shared" si="23"/>
        <v>609542</v>
      </c>
      <c r="B1100" s="32">
        <v>6</v>
      </c>
      <c r="C1100" s="32">
        <v>12</v>
      </c>
      <c r="D1100" s="32">
        <v>12</v>
      </c>
      <c r="E1100" s="32" t="s">
        <v>826</v>
      </c>
      <c r="H1100">
        <f>IF('Раздел 6'!P35&gt;='Раздел 6'!P41,0,1)</f>
        <v>0</v>
      </c>
    </row>
    <row r="1101" spans="1:8" x14ac:dyDescent="0.2">
      <c r="A1101" s="50">
        <f>P_3</f>
        <v>609542</v>
      </c>
      <c r="B1101" s="50">
        <v>7</v>
      </c>
      <c r="C1101" s="50">
        <v>0</v>
      </c>
      <c r="D1101" s="50">
        <v>0</v>
      </c>
      <c r="E1101" s="50" t="str">
        <f>CONCATENATE("Межраздельный контроль - количество ошибок: ",H1101)</f>
        <v>Межраздельный контроль - количество ошибок: 0</v>
      </c>
      <c r="F1101" s="50"/>
      <c r="G1101" s="50"/>
      <c r="H1101" s="51">
        <f>SUM(H1102:H1108)</f>
        <v>0</v>
      </c>
    </row>
    <row r="1102" spans="1:8" x14ac:dyDescent="0.2">
      <c r="A1102">
        <f t="shared" si="23"/>
        <v>609542</v>
      </c>
      <c r="B1102" s="32">
        <v>7</v>
      </c>
      <c r="C1102" s="32">
        <v>1</v>
      </c>
      <c r="D1102" s="32">
        <v>1</v>
      </c>
      <c r="E1102" s="32" t="s">
        <v>621</v>
      </c>
      <c r="H1102">
        <f>IF('Раздел 2'!U25-'Раздел 2'!U26+'Раздел 2'!U27&gt;='Раздел 3'!P21,0,1)</f>
        <v>0</v>
      </c>
    </row>
    <row r="1103" spans="1:8" x14ac:dyDescent="0.2">
      <c r="A1103">
        <f t="shared" si="23"/>
        <v>609542</v>
      </c>
      <c r="B1103" s="32">
        <v>7</v>
      </c>
      <c r="C1103" s="32">
        <v>2</v>
      </c>
      <c r="D1103" s="32">
        <v>2</v>
      </c>
      <c r="E1103" s="32" t="s">
        <v>30</v>
      </c>
      <c r="H1103">
        <f>IF(SUM('Раздел 2'!V25:X25)-SUM('Раздел 2'!V26:X26)+SUM('Раздел 2'!V27:X27)&gt;='Раздел 3'!P23,0,1)</f>
        <v>0</v>
      </c>
    </row>
    <row r="1104" spans="1:8" x14ac:dyDescent="0.2">
      <c r="A1104">
        <f t="shared" si="23"/>
        <v>609542</v>
      </c>
      <c r="B1104" s="32">
        <v>7</v>
      </c>
      <c r="C1104" s="32">
        <v>3</v>
      </c>
      <c r="D1104" s="32">
        <v>3</v>
      </c>
      <c r="E1104" s="32" t="s">
        <v>31</v>
      </c>
      <c r="H1104">
        <f>IF('Раздел 2'!V25-'Раздел 2'!V26+'Раздел 2'!V27&gt;='Раздел 3'!P24,0,1)</f>
        <v>0</v>
      </c>
    </row>
    <row r="1105" spans="1:8" x14ac:dyDescent="0.2">
      <c r="A1105">
        <f t="shared" si="23"/>
        <v>609542</v>
      </c>
      <c r="B1105" s="32">
        <v>7</v>
      </c>
      <c r="C1105" s="32">
        <v>4</v>
      </c>
      <c r="D1105" s="32">
        <v>4</v>
      </c>
      <c r="E1105" s="32" t="s">
        <v>32</v>
      </c>
      <c r="H1105">
        <f>IF('Раздел 2'!W25-'Раздел 2'!W26+'Раздел 2'!W27&gt;='Раздел 3'!P25,0,1)</f>
        <v>0</v>
      </c>
    </row>
    <row r="1106" spans="1:8" x14ac:dyDescent="0.2">
      <c r="A1106">
        <f t="shared" si="23"/>
        <v>609542</v>
      </c>
      <c r="B1106" s="32">
        <v>7</v>
      </c>
      <c r="C1106" s="32">
        <v>5</v>
      </c>
      <c r="D1106" s="32">
        <v>5</v>
      </c>
      <c r="E1106" s="32" t="s">
        <v>33</v>
      </c>
      <c r="H1106">
        <f>IF('Раздел 2'!Y25-'Раздел 2'!Y26+'Раздел 2'!Y27&gt;='Раздел 3'!P26,0,1)</f>
        <v>0</v>
      </c>
    </row>
    <row r="1107" spans="1:8" x14ac:dyDescent="0.2">
      <c r="A1107">
        <f t="shared" si="23"/>
        <v>609542</v>
      </c>
      <c r="B1107" s="32">
        <v>7</v>
      </c>
      <c r="C1107" s="32">
        <v>6</v>
      </c>
      <c r="D1107" s="32">
        <v>6</v>
      </c>
      <c r="E1107" s="32" t="s">
        <v>34</v>
      </c>
      <c r="H1107">
        <f>IF('Раздел 2'!Z25-'Раздел 2'!Z26+'Раздел 2'!Z27&gt;='Раздел 3'!P28,0,1)</f>
        <v>0</v>
      </c>
    </row>
    <row r="1108" spans="1:8" x14ac:dyDescent="0.2">
      <c r="A1108">
        <f t="shared" si="23"/>
        <v>609542</v>
      </c>
      <c r="B1108" s="32">
        <v>7</v>
      </c>
      <c r="C1108" s="32">
        <v>7</v>
      </c>
      <c r="D1108" s="32">
        <v>7</v>
      </c>
      <c r="E1108" s="32" t="s">
        <v>827</v>
      </c>
      <c r="H1108">
        <f>IF('Раздел 1'!P58='Раздел 2'!P46-'Раздел 2'!R46,0,1)</f>
        <v>0</v>
      </c>
    </row>
    <row r="1116" spans="1:8" x14ac:dyDescent="0.2">
      <c r="A1116" t="s">
        <v>971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26</vt:i4>
      </vt:variant>
    </vt:vector>
  </HeadingPairs>
  <TitlesOfParts>
    <vt:vector size="35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Флак</vt:lpstr>
      <vt:lpstr>Spravochnik</vt:lpstr>
      <vt:lpstr>Data_Adr</vt:lpstr>
      <vt:lpstr>data_r_1</vt:lpstr>
      <vt:lpstr>data_r_2</vt:lpstr>
      <vt:lpstr>data_r_3</vt:lpstr>
      <vt:lpstr>data_r_4</vt:lpstr>
      <vt:lpstr>data_r_5</vt:lpstr>
      <vt:lpstr>data_r_6</vt:lpstr>
      <vt:lpstr>P_1</vt:lpstr>
      <vt:lpstr>P_2</vt:lpstr>
      <vt:lpstr>P_3</vt:lpstr>
      <vt:lpstr>P_4</vt:lpstr>
      <vt:lpstr>P_5</vt:lpstr>
      <vt:lpstr>P_6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T_Check</vt:lpstr>
      <vt:lpstr>Verificationcheck</vt:lpstr>
      <vt:lpstr>Year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Скачков Александр Владимирович</dc:creator>
  <cp:lastModifiedBy>osipova-kv</cp:lastModifiedBy>
  <cp:lastPrinted>2013-11-11T09:02:41Z</cp:lastPrinted>
  <dcterms:created xsi:type="dcterms:W3CDTF">2009-10-05T09:32:20Z</dcterms:created>
  <dcterms:modified xsi:type="dcterms:W3CDTF">2015-03-02T09:28:13Z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11.01.001.45.24.321</vt:lpwstr>
  </property>
</Properties>
</file>